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iveNelsonR\OneDrive - Consejo Superior de la Judicatura\Compartido con todos los usuarios\SIGCMA 2022\Informacion documentada\P-AGA-04 MyMI\"/>
    </mc:Choice>
  </mc:AlternateContent>
  <xr:revisionPtr revIDLastSave="6" documentId="8_{0A32183F-34B4-014F-B9D2-40D77B662477}" xr6:coauthVersionLast="36" xr6:coauthVersionMax="47" xr10:uidLastSave="{75D517EB-BCE4-4CF2-B410-C404CF388DB3}"/>
  <workbookProtection workbookAlgorithmName="SHA-512" workbookHashValue="XDGbrT0/ATG9luWkPGGnGytiiBsBDtvxvwlctkT7NQuJ6z0QVArckTvhOiOHfA1meY+PFp05fUcOM+lJNUxDEA==" workbookSaltValue="9fikT7sDHs+86/XCZhvfkw==" workbookSpinCount="100000" lockStructure="1"/>
  <bookViews>
    <workbookView xWindow="6165" yWindow="495" windowWidth="22605" windowHeight="16155" activeTab="2" xr2:uid="{69B3BE90-E9E1-4AED-9389-FF61AF40D44F}"/>
  </bookViews>
  <sheets>
    <sheet name="Datos" sheetId="19" state="hidden" r:id="rId1"/>
    <sheet name="Productos-Criterios" sheetId="16" state="hidden" r:id="rId2"/>
    <sheet name="1. Etapa Planeación" sheetId="21" r:id="rId3"/>
    <sheet name="2. Ejecucion MyMI" sheetId="1" r:id="rId4"/>
    <sheet name="3. Ejecución presupuestal" sheetId="20" r:id="rId5"/>
  </sheets>
  <definedNames>
    <definedName name="_xlnm._FilterDatabase" localSheetId="2" hidden="1">'1. Etapa Planeación'!$A$15:$Y$46</definedName>
    <definedName name="_xlnm._FilterDatabase" localSheetId="3" hidden="1">'2. Ejecucion MyMI'!$A$15:$BH$46</definedName>
    <definedName name="_xlnm._FilterDatabase" localSheetId="0" hidden="1">Datos!$C$3:$C$36</definedName>
    <definedName name="ACACÍAS">Datos!$X$245</definedName>
    <definedName name="ACANDÍ">Datos!$X$111</definedName>
    <definedName name="ACTIVIDADES">Datos!$O$38:$O$49</definedName>
    <definedName name="AGUACHICA">Datos!$X$221</definedName>
    <definedName name="AGUADA">Datos!$Z$48</definedName>
    <definedName name="AGUSTÍN.CODAZZI">Datos!$AB$221</definedName>
    <definedName name="ALBANIA.Caquetá">Datos!$X$129</definedName>
    <definedName name="ALBANIA.Santander">Datos!$X$43</definedName>
    <definedName name="AMAZONAS">Datos!$I$16:$I$17</definedName>
    <definedName name="ANTIOQUIA">Datos!$I$139:$I$149</definedName>
    <definedName name="APARTADÓ">Datos!$X$104</definedName>
    <definedName name="APÍA">Datos!$Z$160</definedName>
    <definedName name="ARACATACA">Datos!$X$173</definedName>
    <definedName name="ARAUCA">Datos!$I$93:$I$99</definedName>
    <definedName name="ARAUCA.">Datos!$X$75:$X$77</definedName>
    <definedName name="_xlnm.Print_Area" localSheetId="4">'3. Ejecución presupuestal'!$A$1:$K$43</definedName>
    <definedName name="ARIGUANÍ">Datos!$Y$173</definedName>
    <definedName name="ARMENIA">Datos!$Q$5</definedName>
    <definedName name="ARMENIA.">Datos!$X$7</definedName>
    <definedName name="ATLÁNTICO">Datos!$I$10:$I$13</definedName>
    <definedName name="AYAPEL">Datos!$X$121</definedName>
    <definedName name="BAGADÓ">Datos!$Y$111</definedName>
    <definedName name="BAHÍA.SOLANO">Datos!$Z$111</definedName>
    <definedName name="BAJO.BAUDÓ">Datos!$AA$111</definedName>
    <definedName name="BARRANCABERMEJA">Datos!$Y$43</definedName>
    <definedName name="BARRANCOMINAS">Datos!$X$237</definedName>
    <definedName name="BARRANQUILLA">Datos!$R$5</definedName>
    <definedName name="BARRANQUILLA.">Datos!$X$11:$X$13</definedName>
    <definedName name="BECERRIL">Datos!$Y$221</definedName>
    <definedName name="BELÉN.DE.LOS.ANDAQUÍES">Datos!$Z$129</definedName>
    <definedName name="BELÉN.DE.UMBRÍA">Datos!$X$157</definedName>
    <definedName name="BOCHALEMA">Datos!$Z$86</definedName>
    <definedName name="BOGOTÁ">Datos!$S$5:$S$7</definedName>
    <definedName name="BOGOTÁ.">Datos!$I$19:$I$25</definedName>
    <definedName name="BOGOTÁ.D.C.">Datos!$I$35:$I$41</definedName>
    <definedName name="BOGOTÁ.D.C._">Datos!$X$33:$X$39</definedName>
    <definedName name="BOGOTÁ_">Datos!$X$20:$X$26</definedName>
    <definedName name="BOLIVAR">Datos!$I$79:$I$88</definedName>
    <definedName name="BOLIVAR.">Datos!$X$164</definedName>
    <definedName name="BOYACÁ">Datos!$I$277:$I$296</definedName>
    <definedName name="BUCARAMANGA">Datos!$U$5</definedName>
    <definedName name="BUCARAMANGA.">Datos!$Z$43:$Z$45</definedName>
    <definedName name="BUENAVENTURA">Datos!$Y$56:$Y$57</definedName>
    <definedName name="CABUYARO">Datos!$Y$245</definedName>
    <definedName name="CÁCOTA">Datos!$Y$86</definedName>
    <definedName name="CAIMITO">Datos!$AA$189</definedName>
    <definedName name="CALARCA">Datos!$Y$7</definedName>
    <definedName name="CALDAS">Datos!$I$130:$I$136</definedName>
    <definedName name="CALI">Datos!$Q$10</definedName>
    <definedName name="CALI.">Datos!$Z$56</definedName>
    <definedName name="CALOTO">Datos!$Y$164</definedName>
    <definedName name="CAMPO.ALEGRRE">Datos!$X$133</definedName>
    <definedName name="CANALETE">Datos!$Y$121</definedName>
    <definedName name="CAQUETÁ">Datos!$I$181:$I$184</definedName>
    <definedName name="CARTAGENA">Datos!$R$10:$R$11</definedName>
    <definedName name="CARTAGENA.">Datos!$X$64:$X$68</definedName>
    <definedName name="CARTAGO">Datos!$AA$56</definedName>
    <definedName name="CASANARE">Datos!$I$298:$I$304</definedName>
    <definedName name="CAUCA">Datos!$I$228:$I$238</definedName>
    <definedName name="CESAR">Datos!$I$307:$I$321</definedName>
    <definedName name="CHALÁN">Datos!$Z$194</definedName>
    <definedName name="CHAPARRAL">Datos!$X$90</definedName>
    <definedName name="CHARALÁ">Datos!$AA$43</definedName>
    <definedName name="CHIGORODÓ">Datos!$Y$104</definedName>
    <definedName name="CHIMICHAGUA">Datos!$Z$221</definedName>
    <definedName name="CHINCHINÁ">Datos!$X$99</definedName>
    <definedName name="CHIPATÁ">Datos!$AB$43</definedName>
    <definedName name="CHIQUINQUIRÁ">Datos!$X$198</definedName>
    <definedName name="CHIRIGUANÁ">Datos!$AA$221</definedName>
    <definedName name="CHITA">Datos!$Y$198</definedName>
    <definedName name="CHOCÓ">Datos!$I$151:$I$165</definedName>
    <definedName name="CIÉNAGA">Datos!$Z$173</definedName>
    <definedName name="CODIGO_DEPTO">Datos!$I$3:$J$350</definedName>
    <definedName name="CODIGO_SECCIONAL">Datos!$N$3:$O$31</definedName>
    <definedName name="COLÓN">Datos!$X$143</definedName>
    <definedName name="COLOSÓ">Datos!$X$194</definedName>
    <definedName name="CONDOTO">Datos!$AC$111</definedName>
    <definedName name="CONFINES">Datos!$AC$43</definedName>
    <definedName name="COORDINACIONES">Datos!$N$26:$N$32</definedName>
    <definedName name="CÓRDOBA">Datos!$I$168:$I$178</definedName>
    <definedName name="CORINTO">Datos!$Z$164</definedName>
    <definedName name="COROZAL">Datos!$X$186</definedName>
    <definedName name="CRAVO.NORTE">Datos!$Y$75</definedName>
    <definedName name="CÚCUTA">Datos!$S$10:$S$11</definedName>
    <definedName name="CUMARIBO">Datos!$X$257</definedName>
    <definedName name="CUMBAL">Datos!$Y$143</definedName>
    <definedName name="CUNDINAMARCA">Datos!$I$27:$I$32</definedName>
    <definedName name="CURUMANIÍ">Datos!$X$224</definedName>
    <definedName name="Despachos_Productos">'Productos-Criterios'!$A$3:$B$7</definedName>
    <definedName name="DOS.QUEBRADAS">Datos!$Y$157</definedName>
    <definedName name="EDIFICIO">Datos!$K$3:$L$350</definedName>
    <definedName name="EL.BANCO">Datos!$AA$173</definedName>
    <definedName name="EL.CÁRMEN.DE.ATRATO">Datos!$AB$111</definedName>
    <definedName name="EL.CARMEN.DE.CHUCURÍ">Datos!$X$48</definedName>
    <definedName name="EL.CASTILLO">Datos!$Z$245</definedName>
    <definedName name="EL.COCUY">Datos!$Z$198</definedName>
    <definedName name="EL.PIÑÓN">Datos!$AB$173</definedName>
    <definedName name="EL.TABLÓN.DE.GÓMEZ">Datos!$Z$143</definedName>
    <definedName name="EL.TAMBO">Datos!$AB$164</definedName>
    <definedName name="EL_DOVIO">Datos!$AB$56</definedName>
    <definedName name="ELÍAS">Datos!$Y$133</definedName>
    <definedName name="ENVIGADO">Datos!$Z$104</definedName>
    <definedName name="ESPINAL">Datos!$Y$90</definedName>
    <definedName name="FACATATIVÁ">Datos!$X$29</definedName>
    <definedName name="FLORENCIA">Datos!$Y$129</definedName>
    <definedName name="FONSECA">Datos!$AA$233</definedName>
    <definedName name="FORMATO1" localSheetId="2">'1. Etapa Planeación'!$A$15:$Y$40</definedName>
    <definedName name="FORMATO1">'2. Ejecucion MyMI'!$A$15:$BG$40</definedName>
    <definedName name="FORTUL">Datos!$Z$75</definedName>
    <definedName name="FRANCISCO.PIZARRO">Datos!$AA$146</definedName>
    <definedName name="FRESNO">Datos!$Z$90</definedName>
    <definedName name="FUNDACIÓN">Datos!$X$176</definedName>
    <definedName name="GACHETÁ">Datos!$Y$29</definedName>
    <definedName name="GARAGOA">Datos!$AB$198</definedName>
    <definedName name="GARZÓN">Datos!$Z$133</definedName>
    <definedName name="GIRALDO">Datos!$AA$104</definedName>
    <definedName name="GIRARDOT">Datos!$Z$29</definedName>
    <definedName name="GRANADA">Datos!$AA$245</definedName>
    <definedName name="GUADALAJARA.DE.BUGA">Datos!$X$56</definedName>
    <definedName name="GUAINÍA">Datos!$I$330:$I$332</definedName>
    <definedName name="GUAMO">Datos!$AA$90</definedName>
    <definedName name="GUAPÍ">Datos!$X$167</definedName>
    <definedName name="GUÁTICA">Datos!$Z$157</definedName>
    <definedName name="GUAVIARE">Datos!$I$334</definedName>
    <definedName name="GÜEPSA">Datos!$Y$48</definedName>
    <definedName name="GUICÁN.DE.LA.SIERRA">Datos!$AA$198</definedName>
    <definedName name="HONDA">Datos!$AB$90</definedName>
    <definedName name="HUILA">Datos!$I$186:$I$196</definedName>
    <definedName name="IBAGUÉ">Datos!$T$10</definedName>
    <definedName name="IBAGUÉ.">Datos!$X$93:$X$95</definedName>
    <definedName name="ITSMINA">Datos!$X$114</definedName>
    <definedName name="JURADÓ">Datos!$Y$114</definedName>
    <definedName name="LA.BELLEZA">Datos!$AA$48</definedName>
    <definedName name="LA.GLORIA">Datos!$Y$224:$Y$225</definedName>
    <definedName name="LA.JAGUA.DE.IBIRICO">Datos!$Z$224</definedName>
    <definedName name="LA.PAZ">Datos!$AA$224</definedName>
    <definedName name="LA.PRIMAVERA">Datos!$Y$257</definedName>
    <definedName name="LA.SALINA">Datos!$X$213</definedName>
    <definedName name="LA.UNIÓN.Nariño">Datos!$AA$143</definedName>
    <definedName name="LA.UNIÓN.Sucre">Datos!$Y$186</definedName>
    <definedName name="LA.VICTORIA">Datos!$X$201</definedName>
    <definedName name="LA_DORADA">Datos!$Y$99</definedName>
    <definedName name="LA_GUAJIRA">Datos!$I$323:$I$327</definedName>
    <definedName name="LA_PLATA">Datos!$AA$133</definedName>
    <definedName name="LABRANZAGRANDE">Datos!$Y$201</definedName>
    <definedName name="LEIVA">Datos!$AB$143</definedName>
    <definedName name="LÉRIDA">Datos!$Y$93:$Y$94</definedName>
    <definedName name="LETICIA">Datos!$X$17</definedName>
    <definedName name="LÍBANO">Datos!$Z$93</definedName>
    <definedName name="LLORÓ">Datos!$Z$114</definedName>
    <definedName name="LOS.ANDES">Datos!$X$146</definedName>
    <definedName name="LOS.PATIOS">Datos!$Y$80</definedName>
    <definedName name="MAGANGUÉ">Datos!$AB$64</definedName>
    <definedName name="MAGDALENA">Datos!$I$241:$I$255</definedName>
    <definedName name="MAJAGUAL">Datos!$AB$194</definedName>
    <definedName name="MANAURE.BALCÓN.DEL.CESAR">Datos!$AB$224</definedName>
    <definedName name="MANIZALEZ">Datos!$U$10</definedName>
    <definedName name="MANIZALEZ.">Datos!$Z$99:$Z$100</definedName>
    <definedName name="MEDELLÍN">Datos!$Q$14:$Q$15</definedName>
    <definedName name="MEDELLÍN.">Datos!$AB$104:$AB$106</definedName>
    <definedName name="MELGAR">Datos!$AA$93</definedName>
    <definedName name="META">Datos!$I$336:$I$343</definedName>
    <definedName name="MISTRATÓ">Datos!$AA$157</definedName>
    <definedName name="MITÚ">Datos!$X$253</definedName>
    <definedName name="MOCOA">Datos!$X$153</definedName>
    <definedName name="MOMPÓS">Datos!$Z$64</definedName>
    <definedName name="MONTELÍBANO">Datos!$Z$121</definedName>
    <definedName name="MONTERÍA">Datos!$R$14</definedName>
    <definedName name="MONTERÍA.">Datos!$AA$121</definedName>
    <definedName name="MORROA">Datos!$AA$194</definedName>
    <definedName name="MOSQUERA">Datos!$Y$146</definedName>
    <definedName name="MURINDÓ">Datos!$X$108</definedName>
    <definedName name="NARIÑO">Datos!$I$199:$I$210</definedName>
    <definedName name="NEIVA">Datos!$S$14:$S$15</definedName>
    <definedName name="NEIVA.">Datos!$AB$133</definedName>
    <definedName name="NIVEL_CENTRAL">Datos!$T$5</definedName>
    <definedName name="NIVEL_IMPORTANCIA">Datos!$N$73:$N$77</definedName>
    <definedName name="NORTE.DE.SANTANDER">Datos!$I$101:$I$112</definedName>
    <definedName name="NÓVITA">Datos!$AA$114</definedName>
    <definedName name="NUQUÍ">Datos!$AB$114</definedName>
    <definedName name="OBANDO">Datos!$AC$56</definedName>
    <definedName name="OCAÑA">Datos!$Z$80</definedName>
    <definedName name="ORITO">Datos!$Y$153</definedName>
    <definedName name="OROCUÉ">Datos!$Y$213</definedName>
    <definedName name="PALERMO">Datos!$X$136</definedName>
    <definedName name="PALMIRA">Datos!$X$59:$X$60</definedName>
    <definedName name="PALMITO">Datos!$Z$186</definedName>
    <definedName name="PAMPLONA">Datos!$AA$80</definedName>
    <definedName name="PASTO">Datos!$T$14:$T$15</definedName>
    <definedName name="PASTO.">Datos!$Z$146</definedName>
    <definedName name="PATÍA">Datos!$AA$164</definedName>
    <definedName name="PAUNA">Datos!$Z$201</definedName>
    <definedName name="PAYA">Datos!$AA$201</definedName>
    <definedName name="PAZ.DE.ARIPORO">Datos!$Z$213</definedName>
    <definedName name="PEREIRA">Datos!$U$14</definedName>
    <definedName name="PEREIRA.">Datos!$AB$157</definedName>
    <definedName name="PERIODO">Datos!$S$73:$S$84</definedName>
    <definedName name="PISBA">Datos!$AB$201</definedName>
    <definedName name="PITALITO">Datos!$Y$136</definedName>
    <definedName name="PLANETA_RICA">Datos!$AB$121</definedName>
    <definedName name="PLATO">Datos!$Y$176</definedName>
    <definedName name="POPAYÁN">Datos!$Q$18</definedName>
    <definedName name="POPAYÁN.">Datos!$Y$167:$Y$169</definedName>
    <definedName name="PRODUCTOS">Datos!$R$31:$R$34</definedName>
    <definedName name="PUEBLO.RICO">Datos!$X$160</definedName>
    <definedName name="PUERTO.CARREÑO">Datos!$Z$257</definedName>
    <definedName name="PUERTO.INÍRIDA">Datos!$Y$237</definedName>
    <definedName name="PUERTO.LIBERTADOR">Datos!$AC$121</definedName>
    <definedName name="PUERTO.LLERAS">Datos!$AB$245</definedName>
    <definedName name="PUERTO.NARIÑO">Datos!$Y$17</definedName>
    <definedName name="PUERTO.PARRA">Datos!$AB$48</definedName>
    <definedName name="PUERTO.RICO">Datos!$X$248</definedName>
    <definedName name="PUERTO.RONDÓN">Datos!$AA$75</definedName>
    <definedName name="PUERTO.TEJADA">Datos!$Z$167</definedName>
    <definedName name="PUERTO.WILCHES">Datos!$AC$48</definedName>
    <definedName name="PURIFFICACIÓN">Datos!$AB$93</definedName>
    <definedName name="PUTUMAYO">Datos!$I$212:$I$215</definedName>
    <definedName name="QUIBDÓ">Datos!$AC$114</definedName>
    <definedName name="QUINCHÍA">Datos!$Y$160</definedName>
    <definedName name="QUINDÍO">Datos!$I$6:$I$7</definedName>
    <definedName name="RAMIRIQUÍ">Datos!$X$204</definedName>
    <definedName name="RÁQUIRA">Datos!$Y$204</definedName>
    <definedName name="REMOLINO">Datos!$Z$176</definedName>
    <definedName name="RIOFRÍO">Datos!$Y$59</definedName>
    <definedName name="RIOHACHA">Datos!$X$233</definedName>
    <definedName name="RIONEGRO">Datos!$Y$108</definedName>
    <definedName name="RIOSUCIO.Caldas">Datos!$AA$99</definedName>
    <definedName name="RIOSUCIO.Chocó">Datos!$X$117</definedName>
    <definedName name="RISARALDA">Datos!$I$218:$I$225</definedName>
    <definedName name="ROLDANILLO">Datos!$Z$59</definedName>
    <definedName name="SABANALARGA">Datos!$Y$11</definedName>
    <definedName name="SAHAGÚN">Datos!$X$124:$X$125</definedName>
    <definedName name="SALADOBLANCO">Datos!$Z$136</definedName>
    <definedName name="SALAMINA">Datos!$AB$99</definedName>
    <definedName name="SAMANÁ">Datos!$AC$99</definedName>
    <definedName name="SAMPUÉS">Datos!$AA$186</definedName>
    <definedName name="SAN.ANDRÉS">Datos!$X$71</definedName>
    <definedName name="SAN.ANDRÉS.Y.PROVIDENCIA">Datos!$I$90</definedName>
    <definedName name="SAN.BENITO.ABAD">Datos!$Y$194</definedName>
    <definedName name="SAN.CARLOS">Datos!$Y$124</definedName>
    <definedName name="SAN.DIEGO">Datos!$X$228</definedName>
    <definedName name="SAN.FELIPE">Datos!$Z$237</definedName>
    <definedName name="SAN.JOSÉ.DE.CÚCUTA">Datos!$X$80:$X$84</definedName>
    <definedName name="SAN.JOSÉ.DE.GUAVIARE">Datos!$X$241</definedName>
    <definedName name="SAN.JOSE.DE.TOLUVIEJO">Datos!$AB$189</definedName>
    <definedName name="SAN.JOSÉ.DEL.MAR">Datos!$AB$51</definedName>
    <definedName name="SAN.JUAN.DEL.CESAR">Datos!$Y$233</definedName>
    <definedName name="SAN.JUAN.NEPOMUCENO">Datos!$AA$64</definedName>
    <definedName name="SAN.LUIS.DE.SINCÉ">Datos!$X$189</definedName>
    <definedName name="SAN.MARCOS">Datos!$AB$186</definedName>
    <definedName name="SAN.SEBASTIÁN.DE.BUENAVENTURA">Datos!$AA$176</definedName>
    <definedName name="SAN.ZENÓN">Datos!$AB$176</definedName>
    <definedName name="SAN_ANDRÉS.DE.TUMACO">Datos!$X$149</definedName>
    <definedName name="SAN_GIL">Datos!$X$51:$X$52</definedName>
    <definedName name="SANTA.ANA">Datos!$Y$179</definedName>
    <definedName name="SANTA.MARTA">Datos!$R$18</definedName>
    <definedName name="SANTA.MARTA.">Datos!$X$179:$X$182</definedName>
    <definedName name="SANTA.ROSA.DE.VITERBO">Datos!$Z$204:$Z$205</definedName>
    <definedName name="SANTANDER">Datos!$I$44:$I$63</definedName>
    <definedName name="SANTANDER.DE.QUILICHAO">Datos!$AA$167</definedName>
    <definedName name="SECCIONAL">Datos!$N$4:$N$24</definedName>
    <definedName name="SIMITÍ">Datos!$AC$64</definedName>
    <definedName name="SINCELEJO">Datos!$S$18</definedName>
    <definedName name="SINCELEJO.">Datos!$Y$189:$Y$191</definedName>
    <definedName name="SOACHA">Datos!$AB$29</definedName>
    <definedName name="SOCORRO">Datos!$Y$51</definedName>
    <definedName name="SOGAMOSO">Datos!$AA$204:$AA$205</definedName>
    <definedName name="SOPORTES">Datos!$N$81:$N$95</definedName>
    <definedName name="SUCRE">Datos!$I$258:$I$274</definedName>
    <definedName name="SUCRE.">Datos!$Z$189</definedName>
    <definedName name="SURATÁ">Datos!$Z$51</definedName>
    <definedName name="TADÓ">Datos!$Y$117</definedName>
    <definedName name="TAMALAMEQUE">Datos!$Y$228</definedName>
    <definedName name="TÁMARA">Datos!$AA$213</definedName>
    <definedName name="TAME">Datos!$AB$75</definedName>
    <definedName name="TAMINANGO">Datos!$Y$149</definedName>
    <definedName name="TESALIA">Datos!$AA$136</definedName>
    <definedName name="TIBÚ">Datos!$AB$80</definedName>
    <definedName name="TIERRALTA">Datos!$Z$124</definedName>
    <definedName name="TIMANÁ">Datos!$AB$136</definedName>
    <definedName name="TOLIMA">Datos!$I$115:$I$127</definedName>
    <definedName name="TRINIDAD">Datos!$AB$213</definedName>
    <definedName name="TUNJA">Datos!$T$18:$T$19</definedName>
    <definedName name="TUNJA.">Datos!$AB$204:$AB$206</definedName>
    <definedName name="TUNUNGUÁ">Datos!$X$209</definedName>
    <definedName name="TÚQUERRES">Datos!$Z$149</definedName>
    <definedName name="TURBACO">Datos!$Y$64</definedName>
    <definedName name="UNGUÍA">Datos!$Z$117</definedName>
    <definedName name="URIBIA">Datos!$Z$233</definedName>
    <definedName name="VALENCIA">Datos!$AA$124</definedName>
    <definedName name="VALLE.DEL.CAUCA">Datos!$I$66:$I$76</definedName>
    <definedName name="VALLE.DEL.GUAMUEZ">Datos!$Z$153</definedName>
    <definedName name="VALLE.DEL.ROSARIO">Datos!$X$86</definedName>
    <definedName name="VALLEDUPAR">Datos!$U$18:$U$19</definedName>
    <definedName name="VALLEDUPAR.">Datos!$Z$228:$Z$229</definedName>
    <definedName name="VAUPÉS">Datos!$I$345</definedName>
    <definedName name="VÉLEZ">Datos!$AA$51</definedName>
    <definedName name="VICHADA">Datos!$I$347:$I$349</definedName>
    <definedName name="VILLAGARZÓN">Datos!$AA$153</definedName>
    <definedName name="VILLANUEVA">Datos!$AB$233</definedName>
    <definedName name="VILLAVICENCIO">Datos!$Q$22:$Q$26</definedName>
    <definedName name="VILLAVICENCIO.">Datos!$Y$248:$Y$249</definedName>
    <definedName name="YACOPÍ">Datos!$AA$29</definedName>
    <definedName name="YAGUARÁ">Datos!$X$139</definedName>
    <definedName name="YONDÓ">Datos!$AA$108</definedName>
    <definedName name="YOPAL">Datos!$X$216:$X$217</definedName>
    <definedName name="YUMBO">Datos!$Z$108</definedName>
    <definedName name="ZIPAQUIRÁ">Datos!$AC$29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1" i="21" l="1"/>
  <c r="V12" i="21" s="1"/>
  <c r="U41" i="21"/>
  <c r="U12" i="21" s="1"/>
  <c r="V13" i="21"/>
  <c r="U13" i="21"/>
  <c r="AL13" i="1"/>
  <c r="AM13" i="1"/>
  <c r="AN13" i="1"/>
  <c r="AL41" i="1"/>
  <c r="AL12" i="1" s="1"/>
  <c r="AM41" i="1"/>
  <c r="AM12" i="1" s="1"/>
  <c r="AN41" i="1"/>
  <c r="AN12" i="1" s="1"/>
  <c r="AE36" i="1"/>
  <c r="AE37" i="1"/>
  <c r="AE38" i="1"/>
  <c r="AE39" i="1"/>
  <c r="AE40" i="1"/>
  <c r="K31" i="1"/>
  <c r="K32" i="1"/>
  <c r="K33" i="1"/>
  <c r="K34" i="1"/>
  <c r="K35" i="1"/>
  <c r="K36" i="1"/>
  <c r="K37" i="1"/>
  <c r="K38" i="1"/>
  <c r="K39" i="1"/>
  <c r="K40" i="1"/>
  <c r="AK13" i="1"/>
  <c r="AJ13" i="1"/>
  <c r="AI13" i="1"/>
  <c r="AG13" i="1"/>
  <c r="AP13" i="1"/>
  <c r="X13" i="1"/>
  <c r="V13" i="1"/>
  <c r="U13" i="1"/>
  <c r="AP41" i="1"/>
  <c r="AP12" i="1" s="1"/>
  <c r="AK41" i="1"/>
  <c r="AK12" i="1" s="1"/>
  <c r="AJ41" i="1"/>
  <c r="AJ12" i="1" s="1"/>
  <c r="AI41" i="1"/>
  <c r="AI12" i="1" s="1"/>
  <c r="U41" i="1"/>
  <c r="U12" i="1" s="1"/>
  <c r="AH36" i="1"/>
  <c r="AH37" i="1"/>
  <c r="AH38" i="1"/>
  <c r="AH39" i="1"/>
  <c r="AH40" i="1"/>
  <c r="AG41" i="1"/>
  <c r="AH41" i="1" s="1"/>
  <c r="AH12" i="1" s="1"/>
  <c r="AF36" i="1"/>
  <c r="AF37" i="1"/>
  <c r="AF38" i="1"/>
  <c r="AF39" i="1"/>
  <c r="AF40" i="1"/>
  <c r="Z41" i="1"/>
  <c r="Z12" i="1" s="1"/>
  <c r="W41" i="21" l="1"/>
  <c r="W12" i="21" s="1"/>
  <c r="AF13" i="1"/>
  <c r="AG12" i="1"/>
  <c r="AF41" i="1"/>
  <c r="AF12" i="1" s="1"/>
  <c r="B16" i="1" l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J42" i="20" l="1"/>
  <c r="I42" i="20"/>
  <c r="H42" i="20"/>
  <c r="G42" i="20"/>
  <c r="F42" i="20"/>
  <c r="E42" i="20"/>
  <c r="J33" i="20"/>
  <c r="J45" i="20" s="1"/>
  <c r="I33" i="20"/>
  <c r="H33" i="20"/>
  <c r="G33" i="20"/>
  <c r="F33" i="20"/>
  <c r="F45" i="20" s="1"/>
  <c r="E33" i="20"/>
  <c r="E45" i="20" l="1"/>
  <c r="I45" i="20"/>
  <c r="G45" i="20"/>
  <c r="H45" i="20"/>
  <c r="W36" i="1"/>
  <c r="W37" i="1"/>
  <c r="W38" i="1"/>
  <c r="W39" i="1"/>
  <c r="W40" i="1"/>
  <c r="V41" i="1"/>
  <c r="V12" i="1" s="1"/>
  <c r="BG15" i="1"/>
  <c r="X41" i="1"/>
  <c r="X12" i="1" s="1"/>
  <c r="Y39" i="1" l="1"/>
  <c r="AO39" i="1"/>
  <c r="Y37" i="1"/>
  <c r="AO37" i="1"/>
  <c r="Y36" i="1"/>
  <c r="AO36" i="1"/>
  <c r="Y40" i="1"/>
  <c r="AO40" i="1"/>
  <c r="Y38" i="1"/>
  <c r="AO38" i="1"/>
  <c r="W13" i="1"/>
  <c r="I3" i="16"/>
  <c r="I36" i="19"/>
  <c r="I37" i="19"/>
  <c r="I38" i="19"/>
  <c r="I39" i="19"/>
  <c r="I40" i="19"/>
  <c r="I41" i="19"/>
  <c r="X31" i="19"/>
  <c r="AO13" i="1" l="1"/>
  <c r="AO41" i="1"/>
  <c r="AO12" i="1" s="1"/>
  <c r="Q26" i="19"/>
  <c r="Q25" i="19"/>
  <c r="Q23" i="19"/>
  <c r="Q22" i="19"/>
  <c r="U19" i="19"/>
  <c r="T19" i="19"/>
  <c r="T18" i="19"/>
  <c r="S18" i="19"/>
  <c r="R18" i="19"/>
  <c r="Q18" i="19"/>
  <c r="U14" i="19"/>
  <c r="T15" i="19"/>
  <c r="T14" i="19"/>
  <c r="S15" i="19"/>
  <c r="S14" i="19"/>
  <c r="R14" i="19"/>
  <c r="Q15" i="19"/>
  <c r="Q14" i="19"/>
  <c r="U10" i="19"/>
  <c r="T10" i="19"/>
  <c r="S11" i="19"/>
  <c r="S10" i="19"/>
  <c r="R11" i="19"/>
  <c r="R10" i="19"/>
  <c r="Q10" i="19"/>
  <c r="U5" i="19"/>
  <c r="T5" i="19"/>
  <c r="S7" i="19"/>
  <c r="S6" i="19"/>
  <c r="S5" i="19"/>
  <c r="R5" i="19"/>
  <c r="Q5" i="19"/>
  <c r="Q21" i="19"/>
  <c r="U17" i="19"/>
  <c r="T17" i="19"/>
  <c r="S17" i="19"/>
  <c r="R17" i="19"/>
  <c r="Q17" i="19"/>
  <c r="U13" i="19"/>
  <c r="T13" i="19"/>
  <c r="S13" i="19"/>
  <c r="R13" i="19"/>
  <c r="Q13" i="19"/>
  <c r="U9" i="19"/>
  <c r="T9" i="19"/>
  <c r="S9" i="19"/>
  <c r="R9" i="19"/>
  <c r="Q9" i="19"/>
  <c r="X5" i="19"/>
  <c r="U4" i="19"/>
  <c r="T4" i="19"/>
  <c r="S4" i="19"/>
  <c r="Q4" i="19"/>
  <c r="Z256" i="19"/>
  <c r="Y256" i="19"/>
  <c r="X256" i="19"/>
  <c r="X255" i="19"/>
  <c r="X252" i="19"/>
  <c r="X251" i="19"/>
  <c r="I343" i="19"/>
  <c r="Y247" i="19"/>
  <c r="X247" i="19"/>
  <c r="AB244" i="19"/>
  <c r="AA244" i="19"/>
  <c r="Z244" i="19"/>
  <c r="Y244" i="19"/>
  <c r="X244" i="19"/>
  <c r="X243" i="19"/>
  <c r="X240" i="19"/>
  <c r="X239" i="19"/>
  <c r="Z236" i="19"/>
  <c r="Y236" i="19"/>
  <c r="X236" i="19"/>
  <c r="X235" i="19"/>
  <c r="X234" i="19"/>
  <c r="AB232" i="19"/>
  <c r="AA232" i="19"/>
  <c r="Z232" i="19"/>
  <c r="Y232" i="19"/>
  <c r="X232" i="19"/>
  <c r="X231" i="19"/>
  <c r="I321" i="19"/>
  <c r="Z227" i="19"/>
  <c r="Y227" i="19"/>
  <c r="X227" i="19"/>
  <c r="AB223" i="19"/>
  <c r="AA223" i="19"/>
  <c r="I314" i="19"/>
  <c r="Z223" i="19"/>
  <c r="Y223" i="19"/>
  <c r="X223" i="19"/>
  <c r="AB220" i="19"/>
  <c r="AA220" i="19"/>
  <c r="Z220" i="19"/>
  <c r="Y220" i="19"/>
  <c r="X220" i="19"/>
  <c r="X219" i="19"/>
  <c r="X218" i="19"/>
  <c r="I304" i="19"/>
  <c r="X215" i="19"/>
  <c r="AB212" i="19"/>
  <c r="AA212" i="19"/>
  <c r="Z212" i="19"/>
  <c r="Y212" i="19"/>
  <c r="X212" i="19"/>
  <c r="X211" i="19"/>
  <c r="I295" i="19"/>
  <c r="I294" i="19"/>
  <c r="X208" i="19"/>
  <c r="AB203" i="19"/>
  <c r="AA203" i="19"/>
  <c r="I292" i="19"/>
  <c r="I290" i="19"/>
  <c r="Z203" i="19"/>
  <c r="Y203" i="19"/>
  <c r="X203" i="19"/>
  <c r="AB200" i="19"/>
  <c r="AA200" i="19"/>
  <c r="Z200" i="19"/>
  <c r="Y200" i="19"/>
  <c r="X200" i="19"/>
  <c r="AB197" i="19"/>
  <c r="AA197" i="19"/>
  <c r="Z197" i="19"/>
  <c r="Y197" i="19"/>
  <c r="X197" i="19"/>
  <c r="X196" i="19"/>
  <c r="X195" i="19"/>
  <c r="AB193" i="19"/>
  <c r="AA193" i="19"/>
  <c r="Z193" i="19"/>
  <c r="Y193" i="19"/>
  <c r="X193" i="19"/>
  <c r="AB188" i="19"/>
  <c r="AA188" i="19"/>
  <c r="Z188" i="19"/>
  <c r="I266" i="19"/>
  <c r="I265" i="19"/>
  <c r="Y188" i="19"/>
  <c r="X188" i="19"/>
  <c r="AB185" i="19"/>
  <c r="AA185" i="19"/>
  <c r="Z185" i="19"/>
  <c r="Y185" i="19"/>
  <c r="X185" i="19"/>
  <c r="X184" i="19"/>
  <c r="X183" i="19"/>
  <c r="I254" i="19"/>
  <c r="I253" i="19"/>
  <c r="I252" i="19"/>
  <c r="Y178" i="19"/>
  <c r="X178" i="19"/>
  <c r="AB175" i="19"/>
  <c r="AA175" i="19"/>
  <c r="Z175" i="19"/>
  <c r="Y175" i="19"/>
  <c r="X175" i="19"/>
  <c r="AB172" i="19"/>
  <c r="AA172" i="19"/>
  <c r="Z172" i="19"/>
  <c r="Y172" i="19"/>
  <c r="X172" i="19"/>
  <c r="X171" i="19"/>
  <c r="X170" i="19"/>
  <c r="AA166" i="19"/>
  <c r="Z166" i="19"/>
  <c r="I236" i="19"/>
  <c r="I235" i="19"/>
  <c r="Y166" i="19"/>
  <c r="X166" i="19"/>
  <c r="AB163" i="19"/>
  <c r="AA163" i="19"/>
  <c r="Z163" i="19"/>
  <c r="Y163" i="19"/>
  <c r="X163" i="19"/>
  <c r="X162" i="19"/>
  <c r="X161" i="19"/>
  <c r="Z159" i="19"/>
  <c r="Y159" i="19"/>
  <c r="X159" i="19"/>
  <c r="AB156" i="19"/>
  <c r="AA156" i="19"/>
  <c r="Z156" i="19"/>
  <c r="Y156" i="19"/>
  <c r="X156" i="19"/>
  <c r="X155" i="19"/>
  <c r="X154" i="19"/>
  <c r="AA152" i="19"/>
  <c r="Z152" i="19"/>
  <c r="Y152" i="19"/>
  <c r="X152" i="19"/>
  <c r="X151" i="19"/>
  <c r="Z148" i="19"/>
  <c r="Y148" i="19"/>
  <c r="X148" i="19"/>
  <c r="AA145" i="19"/>
  <c r="Z145" i="19"/>
  <c r="Y145" i="19"/>
  <c r="X145" i="19"/>
  <c r="AB142" i="19"/>
  <c r="AA142" i="19"/>
  <c r="Z142" i="19"/>
  <c r="Y142" i="19"/>
  <c r="X142" i="19"/>
  <c r="X141" i="19"/>
  <c r="X140" i="19"/>
  <c r="X138" i="19"/>
  <c r="AB135" i="19"/>
  <c r="AA135" i="19"/>
  <c r="Z135" i="19"/>
  <c r="Y135" i="19"/>
  <c r="X135" i="19"/>
  <c r="AB132" i="19"/>
  <c r="AA132" i="19"/>
  <c r="Z132" i="19"/>
  <c r="Y132" i="19"/>
  <c r="X132" i="19"/>
  <c r="X131" i="19"/>
  <c r="AA128" i="19"/>
  <c r="Z128" i="19"/>
  <c r="Y128" i="19"/>
  <c r="X128" i="19"/>
  <c r="X127" i="19"/>
  <c r="X126" i="19"/>
  <c r="AA123" i="19"/>
  <c r="Z123" i="19"/>
  <c r="Y123" i="19"/>
  <c r="I175" i="19"/>
  <c r="X123" i="19"/>
  <c r="AC120" i="19"/>
  <c r="AB120" i="19"/>
  <c r="AA120" i="19"/>
  <c r="Z120" i="19"/>
  <c r="Y120" i="19"/>
  <c r="X120" i="19"/>
  <c r="X119" i="19"/>
  <c r="X118" i="19"/>
  <c r="Z116" i="19"/>
  <c r="Y116" i="19"/>
  <c r="X116" i="19"/>
  <c r="AC113" i="19"/>
  <c r="AB113" i="19"/>
  <c r="AA113" i="19"/>
  <c r="Z113" i="19"/>
  <c r="Y113" i="19"/>
  <c r="X113" i="19"/>
  <c r="AC110" i="19"/>
  <c r="AB110" i="19"/>
  <c r="AA110" i="19"/>
  <c r="Z110" i="19"/>
  <c r="Y110" i="19"/>
  <c r="X110" i="19"/>
  <c r="X109" i="19"/>
  <c r="AA107" i="19"/>
  <c r="Z107" i="19"/>
  <c r="Y107" i="19"/>
  <c r="X107" i="19"/>
  <c r="I145" i="19"/>
  <c r="I144" i="19"/>
  <c r="AB103" i="19"/>
  <c r="AA103" i="19"/>
  <c r="Z103" i="19"/>
  <c r="Y103" i="19"/>
  <c r="X103" i="19"/>
  <c r="X102" i="19"/>
  <c r="X101" i="19"/>
  <c r="AC98" i="19"/>
  <c r="AB98" i="19"/>
  <c r="AA98" i="19"/>
  <c r="I133" i="19"/>
  <c r="Z98" i="19"/>
  <c r="Y98" i="19"/>
  <c r="X98" i="19"/>
  <c r="X96" i="19"/>
  <c r="X97" i="19"/>
  <c r="AB92" i="19"/>
  <c r="AA92" i="19"/>
  <c r="Z92" i="19"/>
  <c r="I124" i="19"/>
  <c r="Y92" i="19"/>
  <c r="I122" i="19"/>
  <c r="I121" i="19"/>
  <c r="X92" i="19"/>
  <c r="AB89" i="19"/>
  <c r="AA89" i="19"/>
  <c r="Z89" i="19"/>
  <c r="Y89" i="19"/>
  <c r="X89" i="19"/>
  <c r="X88" i="19"/>
  <c r="X87" i="19"/>
  <c r="Z85" i="19"/>
  <c r="Y85" i="19"/>
  <c r="X85" i="19"/>
  <c r="AB79" i="19"/>
  <c r="AA79" i="19"/>
  <c r="Z79" i="19"/>
  <c r="Y79" i="19"/>
  <c r="I105" i="19"/>
  <c r="I104" i="19"/>
  <c r="I103" i="19"/>
  <c r="I102" i="19"/>
  <c r="X79" i="19"/>
  <c r="X78" i="19"/>
  <c r="AB74" i="19"/>
  <c r="AA74" i="19"/>
  <c r="Z74" i="19"/>
  <c r="Y74" i="19"/>
  <c r="I95" i="19"/>
  <c r="I94" i="19"/>
  <c r="X74" i="19"/>
  <c r="X73" i="19"/>
  <c r="X72" i="19"/>
  <c r="X70" i="19"/>
  <c r="X69" i="19"/>
  <c r="AC63" i="19"/>
  <c r="AB63" i="19"/>
  <c r="AA63" i="19"/>
  <c r="Z63" i="19"/>
  <c r="Y63" i="19"/>
  <c r="I83" i="19"/>
  <c r="I82" i="19"/>
  <c r="I81" i="19"/>
  <c r="I80" i="19"/>
  <c r="X63" i="19"/>
  <c r="X62" i="19"/>
  <c r="X61" i="19"/>
  <c r="Z58" i="19"/>
  <c r="Y58" i="19"/>
  <c r="I74" i="19"/>
  <c r="X58" i="19"/>
  <c r="AC55" i="19"/>
  <c r="AB55" i="19"/>
  <c r="AA55" i="19"/>
  <c r="Z55" i="19"/>
  <c r="I68" i="19"/>
  <c r="Y55" i="19"/>
  <c r="X55" i="19"/>
  <c r="X54" i="19"/>
  <c r="AB50" i="19"/>
  <c r="AA50" i="19"/>
  <c r="Z50" i="19"/>
  <c r="Y50" i="19"/>
  <c r="I59" i="19"/>
  <c r="X50" i="19"/>
  <c r="AC47" i="19"/>
  <c r="AB47" i="19"/>
  <c r="AA47" i="19"/>
  <c r="Z47" i="19"/>
  <c r="Y47" i="19"/>
  <c r="X47" i="19"/>
  <c r="AC42" i="19"/>
  <c r="AB42" i="19"/>
  <c r="AA42" i="19"/>
  <c r="I48" i="19"/>
  <c r="I47" i="19"/>
  <c r="Z42" i="19"/>
  <c r="Y42" i="19"/>
  <c r="X42" i="19"/>
  <c r="X41" i="19"/>
  <c r="X40" i="19"/>
  <c r="X32" i="19"/>
  <c r="X30" i="19"/>
  <c r="AC28" i="19"/>
  <c r="AB28" i="19"/>
  <c r="AA28" i="19"/>
  <c r="Z28" i="19"/>
  <c r="Y28" i="19"/>
  <c r="X28" i="19"/>
  <c r="X27" i="19"/>
  <c r="I25" i="19"/>
  <c r="I24" i="19"/>
  <c r="I23" i="19"/>
  <c r="I22" i="19"/>
  <c r="I21" i="19"/>
  <c r="I20" i="19"/>
  <c r="X19" i="19"/>
  <c r="X18" i="19"/>
  <c r="Y16" i="19"/>
  <c r="X16" i="19"/>
  <c r="X15" i="19"/>
  <c r="X9" i="19"/>
  <c r="X14" i="19"/>
  <c r="X8" i="19"/>
  <c r="X4" i="19"/>
  <c r="I12" i="19"/>
  <c r="I11" i="19"/>
  <c r="Y10" i="19"/>
  <c r="X10" i="19"/>
  <c r="Y6" i="19"/>
  <c r="X6" i="19"/>
  <c r="A1" i="19"/>
  <c r="I43" i="16" l="1"/>
  <c r="I30" i="16"/>
  <c r="I17" i="16"/>
  <c r="P34" i="1" l="1"/>
  <c r="P33" i="1"/>
  <c r="P32" i="1"/>
  <c r="P31" i="1"/>
  <c r="P40" i="1"/>
  <c r="P39" i="1"/>
  <c r="P38" i="1"/>
  <c r="P37" i="1"/>
  <c r="P36" i="1"/>
  <c r="P35" i="1"/>
  <c r="W41" i="1" l="1"/>
  <c r="W12" i="1" l="1"/>
  <c r="Y41" i="1"/>
  <c r="Y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MERCHAN</author>
    <author>Microsoft Office User</author>
    <author>Daniel Merchán Cepeda</author>
  </authors>
  <commentList>
    <comment ref="C8" authorId="0" shapeId="0" xr:uid="{C9C7A31A-DF9D-49EE-8DDA-10CEC4078957}">
      <text>
        <r>
          <rPr>
            <b/>
            <sz val="9"/>
            <color indexed="81"/>
            <rFont val="Tahoma"/>
            <family val="2"/>
          </rPr>
          <t>DIRECCIÓN SECCIONAL:</t>
        </r>
        <r>
          <rPr>
            <sz val="9"/>
            <color indexed="81"/>
            <rFont val="Tahoma"/>
            <family val="2"/>
          </rPr>
          <t xml:space="preserve">
Seleccione la Dirección Seccional que corresponde al proyecto.</t>
        </r>
      </text>
    </comment>
    <comment ref="F8" authorId="0" shapeId="0" xr:uid="{7F97DB88-17A4-412D-8A16-3A2F1162AC87}">
      <text>
        <r>
          <rPr>
            <b/>
            <sz val="9"/>
            <color indexed="81"/>
            <rFont val="Tahoma"/>
            <family val="2"/>
          </rPr>
          <t>dd-mm-aa</t>
        </r>
        <r>
          <rPr>
            <sz val="9"/>
            <color indexed="81"/>
            <rFont val="Tahoma"/>
            <family val="2"/>
          </rPr>
          <t xml:space="preserve">
Con el último día del mes de corte
Ej.
31-12-20
30-06-21
</t>
        </r>
      </text>
    </comment>
    <comment ref="C10" authorId="0" shapeId="0" xr:uid="{AF2847CE-4864-4C9E-B076-BB271D1BF07F}">
      <text>
        <r>
          <rPr>
            <b/>
            <sz val="9"/>
            <color indexed="81"/>
            <rFont val="Tahoma"/>
            <family val="2"/>
          </rPr>
          <t>VALOR INICIAL ASIGNADO:</t>
        </r>
        <r>
          <rPr>
            <sz val="9"/>
            <color indexed="81"/>
            <rFont val="Tahoma"/>
            <family val="2"/>
          </rPr>
          <t xml:space="preserve">
Registrar el valor asignado a la Seccional por acuerdo para la presente vigencia.</t>
        </r>
      </text>
    </comment>
    <comment ref="C11" authorId="0" shapeId="0" xr:uid="{B1AD7750-0152-4F7B-93DE-0C2FB4C9F952}">
      <text>
        <r>
          <rPr>
            <b/>
            <sz val="9"/>
            <color indexed="81"/>
            <rFont val="Tahoma"/>
            <family val="2"/>
          </rPr>
          <t>VALOR ACTUAL ASIGNADO:</t>
        </r>
        <r>
          <rPr>
            <sz val="9"/>
            <color indexed="81"/>
            <rFont val="Tahoma"/>
            <family val="2"/>
          </rPr>
          <t xml:space="preserve">
Registrar el valor actual asignado a la Seccional por acuerdo para la presente, vigencia., incluidas adiciones, devoluciones u otras modificaciones.</t>
        </r>
      </text>
    </comment>
    <comment ref="C15" authorId="0" shapeId="0" xr:uid="{D2BE382A-26A2-4DF5-AEE5-FBA364404B41}">
      <text>
        <r>
          <rPr>
            <b/>
            <sz val="9"/>
            <color indexed="81"/>
            <rFont val="Tahoma"/>
            <family val="2"/>
          </rPr>
          <t>COORDINACIÓN:</t>
        </r>
        <r>
          <rPr>
            <sz val="9"/>
            <color indexed="81"/>
            <rFont val="Tahoma"/>
            <family val="2"/>
          </rPr>
          <t xml:space="preserve">
Registrar si corresponde a una Coordinación o confirmar si es una Seccional.</t>
        </r>
      </text>
    </comment>
    <comment ref="D15" authorId="0" shapeId="0" xr:uid="{20A0B4F4-E76A-4996-A818-89812B48E3A1}">
      <text>
        <r>
          <rPr>
            <b/>
            <sz val="9"/>
            <color indexed="81"/>
            <rFont val="Tahoma"/>
            <family val="2"/>
          </rPr>
          <t xml:space="preserve">TIPO DE CONTRATO:
</t>
        </r>
        <r>
          <rPr>
            <sz val="9"/>
            <color indexed="81"/>
            <rFont val="Tahoma"/>
            <family val="2"/>
          </rPr>
          <t xml:space="preserve">Seleccionar el tipo de contrato al que corresponde.
</t>
        </r>
      </text>
    </comment>
    <comment ref="E15" authorId="0" shapeId="0" xr:uid="{9F01517C-5E1A-46F3-A427-26319BABD6C8}">
      <text>
        <r>
          <rPr>
            <b/>
            <sz val="9"/>
            <color rgb="FF000000"/>
            <rFont val="Tahoma"/>
            <family val="2"/>
          </rPr>
          <t xml:space="preserve">TIPO DE PROCESO DE SELECCIÓN:
</t>
        </r>
        <r>
          <rPr>
            <sz val="9"/>
            <color rgb="FF000000"/>
            <rFont val="Tahoma"/>
            <family val="2"/>
          </rPr>
          <t xml:space="preserve">Seleccionar según corresponda.
</t>
        </r>
        <r>
          <rPr>
            <b/>
            <sz val="9"/>
            <color rgb="FF000000"/>
            <rFont val="Tahoma"/>
            <family val="2"/>
          </rPr>
          <t>IP:</t>
        </r>
        <r>
          <rPr>
            <sz val="9"/>
            <color rgb="FF000000"/>
            <rFont val="Tahoma"/>
            <family val="2"/>
          </rPr>
          <t xml:space="preserve"> Invitación Pública
</t>
        </r>
        <r>
          <rPr>
            <b/>
            <sz val="9"/>
            <color rgb="FF000000"/>
            <rFont val="Tahoma"/>
            <family val="2"/>
          </rPr>
          <t>SA:</t>
        </r>
        <r>
          <rPr>
            <sz val="9"/>
            <color rgb="FF000000"/>
            <rFont val="Tahoma"/>
            <family val="2"/>
          </rPr>
          <t xml:space="preserve"> Selección Abreviada
</t>
        </r>
        <r>
          <rPr>
            <b/>
            <sz val="9"/>
            <color rgb="FF000000"/>
            <rFont val="Tahoma"/>
            <family val="2"/>
          </rPr>
          <t>CD:</t>
        </r>
        <r>
          <rPr>
            <sz val="9"/>
            <color rgb="FF000000"/>
            <rFont val="Tahoma"/>
            <family val="2"/>
          </rPr>
          <t xml:space="preserve"> Contratación Directa
</t>
        </r>
        <r>
          <rPr>
            <b/>
            <sz val="9"/>
            <color rgb="FF000000"/>
            <rFont val="Tahoma"/>
            <family val="2"/>
          </rPr>
          <t>CM:</t>
        </r>
        <r>
          <rPr>
            <sz val="9"/>
            <color rgb="FF000000"/>
            <rFont val="Tahoma"/>
            <family val="2"/>
          </rPr>
          <t xml:space="preserve"> Consurso de Méritos
</t>
        </r>
        <r>
          <rPr>
            <b/>
            <sz val="9"/>
            <color rgb="FF000000"/>
            <rFont val="Tahoma"/>
            <family val="2"/>
          </rPr>
          <t>LP:</t>
        </r>
        <r>
          <rPr>
            <sz val="9"/>
            <color rgb="FF000000"/>
            <rFont val="Tahoma"/>
            <family val="2"/>
          </rPr>
          <t xml:space="preserve"> Licitación Pública
</t>
        </r>
        <r>
          <rPr>
            <b/>
            <sz val="9"/>
            <color rgb="FF000000"/>
            <rFont val="Tahoma"/>
            <family val="2"/>
          </rPr>
          <t>SI:</t>
        </r>
        <r>
          <rPr>
            <sz val="9"/>
            <color rgb="FF000000"/>
            <rFont val="Tahoma"/>
            <family val="2"/>
          </rPr>
          <t xml:space="preserve"> Subasta Inversa</t>
        </r>
      </text>
    </comment>
    <comment ref="F15" authorId="0" shapeId="0" xr:uid="{7A852699-F590-464A-AD24-B2F21C991822}">
      <text>
        <r>
          <rPr>
            <b/>
            <sz val="9"/>
            <color rgb="FF000000"/>
            <rFont val="Tahoma"/>
            <family val="2"/>
          </rPr>
          <t xml:space="preserve">DISEÑOS Y ESTUDIOS TÉCNICOS:
</t>
        </r>
        <r>
          <rPr>
            <sz val="9"/>
            <color rgb="FF000000"/>
            <rFont val="Tahoma"/>
            <family val="2"/>
          </rPr>
          <t xml:space="preserve">Si el proyecto cuenta con Diseños y otros estudios técnicos para su contratación y ejecución.
</t>
        </r>
        <r>
          <rPr>
            <sz val="9"/>
            <color rgb="FF000000"/>
            <rFont val="Tahoma"/>
            <family val="2"/>
          </rPr>
          <t xml:space="preserve">(Arquitectónicos, Estructurales, Suelos, Eléctricos, Sanitarios, etc…)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G15" authorId="0" shapeId="0" xr:uid="{E136C89B-A265-44E5-94CD-83E18A8EE01D}">
      <text>
        <r>
          <rPr>
            <b/>
            <sz val="9"/>
            <color rgb="FF000000"/>
            <rFont val="Tahoma"/>
            <family val="2"/>
          </rPr>
          <t>LICENCIAS Y PERMISOS: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Si ya cuenta con Licencias y permisos necesarios para su contratación y ejecución.
</t>
        </r>
        <r>
          <rPr>
            <sz val="9"/>
            <color rgb="FF000000"/>
            <rFont val="Tahoma"/>
            <family val="2"/>
          </rPr>
          <t>(Licencia construcción, Servicios públicos, etc…)</t>
        </r>
      </text>
    </comment>
    <comment ref="H15" authorId="0" shapeId="0" xr:uid="{4BECA803-26FB-4697-AE0F-4BC816F2B474}">
      <text>
        <r>
          <rPr>
            <b/>
            <sz val="9"/>
            <color rgb="FF000000"/>
            <rFont val="Tahoma"/>
            <family val="2"/>
          </rPr>
          <t>ESTUDIOS DE MERCADO - PRESUPUESTO: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Si el proyecto ya cuenta cn soporte de la Estimación del Presupuesto oficial para su contratación.</t>
        </r>
      </text>
    </comment>
    <comment ref="I15" authorId="0" shapeId="0" xr:uid="{7262A08C-D43A-4F54-B324-EE0B00323473}">
      <text>
        <r>
          <rPr>
            <b/>
            <sz val="9"/>
            <color rgb="FF000000"/>
            <rFont val="Tahoma"/>
            <family val="2"/>
          </rPr>
          <t>ESTUDIOS PREVIOS: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Si ya cuenta con los documentos para su publicación en el SECOP II</t>
        </r>
      </text>
    </comment>
    <comment ref="J15" authorId="1" shapeId="0" xr:uid="{8318AF98-2BB7-1E41-8E35-D8F53E51D2D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Registrar el numero del proceso de selección en el Secop II</t>
        </r>
      </text>
    </comment>
    <comment ref="K15" authorId="0" shapeId="0" xr:uid="{EB806C62-9151-4E35-AC4F-AF65C022A35E}">
      <text>
        <r>
          <rPr>
            <b/>
            <sz val="9"/>
            <color rgb="FF000000"/>
            <rFont val="Tahoma"/>
            <family val="2"/>
          </rPr>
          <t>PUBLICACIÓN PRE-PLIEGOS SECOP II: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Registrar la fecha de publicación de Pre-pliegos.</t>
        </r>
      </text>
    </comment>
    <comment ref="L15" authorId="0" shapeId="0" xr:uid="{20E5B6D2-233C-4715-A9B6-42B63B83BC58}">
      <text>
        <r>
          <rPr>
            <b/>
            <sz val="9"/>
            <color rgb="FF000000"/>
            <rFont val="Tahoma"/>
            <family val="2"/>
          </rPr>
          <t xml:space="preserve">PUBLICACIÓN PLIEGOS SECOP II:
</t>
        </r>
        <r>
          <rPr>
            <b/>
            <sz val="9"/>
            <color rgb="FF000000"/>
            <rFont val="Tahoma"/>
            <family val="2"/>
          </rPr>
          <t>Registrar la fecha de publicación de pliegos.</t>
        </r>
      </text>
    </comment>
    <comment ref="N15" authorId="0" shapeId="0" xr:uid="{70D1B07F-11B4-43D8-9DEA-7EF6539E1895}">
      <text>
        <r>
          <rPr>
            <b/>
            <sz val="9"/>
            <color indexed="81"/>
            <rFont val="Tahoma"/>
            <family val="2"/>
          </rPr>
          <t>DEPARTAMENTO:</t>
        </r>
        <r>
          <rPr>
            <sz val="9"/>
            <color indexed="81"/>
            <rFont val="Tahoma"/>
            <family val="2"/>
          </rPr>
          <t xml:space="preserve">
Seleccione el Departamento donde se ubica el proyecto.
</t>
        </r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Si no está en la lista, eliminar la lista desplegable y registrar la Ciuddad o Municipio:
(Datos - Herramientas de datos - Validación de datos - Ccnfiguración - Cualquier valor)</t>
        </r>
      </text>
    </comment>
    <comment ref="O15" authorId="0" shapeId="0" xr:uid="{68C8BBD2-12B5-4EF5-B0BE-2C8D249ECDDA}">
      <text>
        <r>
          <rPr>
            <b/>
            <sz val="9"/>
            <color indexed="81"/>
            <rFont val="Tahoma"/>
            <family val="2"/>
          </rPr>
          <t xml:space="preserve">CIUDAD / MUNICIPIO:
</t>
        </r>
        <r>
          <rPr>
            <sz val="9"/>
            <color indexed="81"/>
            <rFont val="Tahoma"/>
            <family val="2"/>
          </rPr>
          <t xml:space="preserve">Seleccione la Ciudad o Municipio donde se ubica el proyecto.
</t>
        </r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Si no está en la lista, eliminar la lista desplegable y registrar la Ciuddad o Municipio:
(Datos - Herramientas de datos - Validación de datos - Ccnfiguración - Cualquier valor)</t>
        </r>
      </text>
    </comment>
    <comment ref="P15" authorId="0" shapeId="0" xr:uid="{890EEEC8-9163-4586-857C-C2603E39A37E}">
      <text>
        <r>
          <rPr>
            <b/>
            <sz val="9"/>
            <color indexed="81"/>
            <rFont val="Tahoma"/>
            <family val="2"/>
          </rPr>
          <t xml:space="preserve">DIRECCIÓN o SEDES:
</t>
        </r>
        <r>
          <rPr>
            <sz val="9"/>
            <color indexed="81"/>
            <rFont val="Tahoma"/>
            <family val="2"/>
          </rPr>
          <t>Registrar la dirección o en caso de ser varias sedes, registrar los nombres o edificios de ellas.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5" authorId="2" shapeId="0" xr:uid="{715411D4-67BB-47DE-BC54-1CDB1CBAF252}">
      <text>
        <r>
          <rPr>
            <b/>
            <sz val="9"/>
            <color indexed="81"/>
            <rFont val="Tahoma"/>
            <family val="2"/>
          </rPr>
          <t>PROPIO / COMODATO:</t>
        </r>
        <r>
          <rPr>
            <sz val="9"/>
            <color indexed="81"/>
            <rFont val="Tahoma"/>
            <family val="2"/>
          </rPr>
          <t xml:space="preserve">
Seleccionar según corresponda:</t>
        </r>
        <r>
          <rPr>
            <b/>
            <sz val="9"/>
            <color indexed="81"/>
            <rFont val="Tahoma"/>
            <family val="2"/>
          </rPr>
          <t xml:space="preserve">
P</t>
        </r>
        <r>
          <rPr>
            <sz val="9"/>
            <color indexed="81"/>
            <rFont val="Tahoma"/>
            <family val="2"/>
          </rPr>
          <t xml:space="preserve"> = Propio
</t>
        </r>
        <r>
          <rPr>
            <b/>
            <sz val="9"/>
            <color indexed="81"/>
            <rFont val="Tahoma"/>
            <family val="2"/>
          </rPr>
          <t>C</t>
        </r>
        <r>
          <rPr>
            <sz val="9"/>
            <color indexed="81"/>
            <rFont val="Tahoma"/>
            <family val="2"/>
          </rPr>
          <t xml:space="preserve"> = Comodato
</t>
        </r>
      </text>
    </comment>
    <comment ref="R15" authorId="0" shapeId="0" xr:uid="{75B2BAEB-5CA1-46F0-B86E-D55F1893DFCD}">
      <text>
        <r>
          <rPr>
            <b/>
            <sz val="9"/>
            <color indexed="81"/>
            <rFont val="Tahoma"/>
            <family val="2"/>
          </rPr>
          <t>EDIFICIO:</t>
        </r>
        <r>
          <rPr>
            <sz val="9"/>
            <color indexed="81"/>
            <rFont val="Tahoma"/>
            <family val="2"/>
          </rPr>
          <t xml:space="preserve">
Registrar el Nombre,  designación o como se conoce la sede.</t>
        </r>
      </text>
    </comment>
    <comment ref="S15" authorId="0" shapeId="0" xr:uid="{9838CFC3-AB29-4389-B546-E42BB1340B8E}">
      <text>
        <r>
          <rPr>
            <b/>
            <sz val="9"/>
            <color rgb="FF000000"/>
            <rFont val="Tahoma"/>
            <family val="2"/>
          </rPr>
          <t>PRODUCTO: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Seleccionar según el producto de intervención al cual corresponde.</t>
        </r>
      </text>
    </comment>
    <comment ref="T15" authorId="0" shapeId="0" xr:uid="{BD632ABB-1946-431C-A4FE-E2FDBE089C32}">
      <text>
        <r>
          <rPr>
            <b/>
            <sz val="9"/>
            <color indexed="81"/>
            <rFont val="Tahoma"/>
            <family val="2"/>
          </rPr>
          <t>OBJETO:</t>
        </r>
        <r>
          <rPr>
            <sz val="9"/>
            <color indexed="81"/>
            <rFont val="Tahoma"/>
            <family val="2"/>
          </rPr>
          <t xml:space="preserve">
Registre el objeto del Contrato
</t>
        </r>
      </text>
    </comment>
    <comment ref="U15" authorId="0" shapeId="0" xr:uid="{7AF89BF2-3179-429C-8795-9CCAA2C47568}">
      <text>
        <r>
          <rPr>
            <b/>
            <sz val="9"/>
            <color indexed="81"/>
            <rFont val="Tahoma"/>
            <family val="2"/>
          </rPr>
          <t>VALOR POE:</t>
        </r>
        <r>
          <rPr>
            <sz val="9"/>
            <color indexed="81"/>
            <rFont val="Tahoma"/>
            <family val="2"/>
          </rPr>
          <t xml:space="preserve">
Registrar el valor del Presupuest oficial establecido para el proceso de selección.</t>
        </r>
      </text>
    </comment>
    <comment ref="V15" authorId="0" shapeId="0" xr:uid="{C9D147CA-77C7-478E-A515-308340DB0E9B}">
      <text>
        <r>
          <rPr>
            <b/>
            <sz val="9"/>
            <color rgb="FF000000"/>
            <rFont val="Tahoma"/>
            <family val="2"/>
          </rPr>
          <t>VALOR CONTRATADO: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Registrar el Valor del Contrato suscrito.</t>
        </r>
      </text>
    </comment>
    <comment ref="X15" authorId="0" shapeId="0" xr:uid="{1226B20D-B7D0-4024-BEF0-5AAC1F5C0237}">
      <text>
        <r>
          <rPr>
            <b/>
            <sz val="9"/>
            <color indexed="81"/>
            <rFont val="Tahoma"/>
            <family val="2"/>
          </rPr>
          <t>OBSERVACIONES:</t>
        </r>
        <r>
          <rPr>
            <sz val="9"/>
            <color indexed="81"/>
            <rFont val="Tahoma"/>
            <family val="2"/>
          </rPr>
          <t xml:space="preserve">
Otras características o condiciones particulares que han afectado considerablemente la planeación del proyecto durante en el último periodo.
</t>
        </r>
        <r>
          <rPr>
            <u/>
            <sz val="9"/>
            <color indexed="81"/>
            <rFont val="Tahoma"/>
            <family val="2"/>
          </rPr>
          <t>Máximo 180 caracteres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MERCHAN</author>
    <author>Daniel Merchán Cepeda</author>
  </authors>
  <commentList>
    <comment ref="C8" authorId="0" shapeId="0" xr:uid="{D1DBB92C-DC12-4DBC-8B02-CFD2D2AD1CF0}">
      <text>
        <r>
          <rPr>
            <b/>
            <sz val="9"/>
            <color indexed="81"/>
            <rFont val="Tahoma"/>
            <family val="2"/>
          </rPr>
          <t>DIRECCIÓN SECCIONAL:</t>
        </r>
        <r>
          <rPr>
            <sz val="9"/>
            <color indexed="81"/>
            <rFont val="Tahoma"/>
            <family val="2"/>
          </rPr>
          <t xml:space="preserve">
Seleccione la Dirección Seccional que corresponde al proyecto.</t>
        </r>
      </text>
    </comment>
    <comment ref="F8" authorId="0" shapeId="0" xr:uid="{92D449A2-5A6E-4E19-944A-EF2D8A648A7C}">
      <text>
        <r>
          <rPr>
            <b/>
            <sz val="9"/>
            <color indexed="81"/>
            <rFont val="Tahoma"/>
            <family val="2"/>
          </rPr>
          <t>dd-mm-aa</t>
        </r>
        <r>
          <rPr>
            <sz val="9"/>
            <color indexed="81"/>
            <rFont val="Tahoma"/>
            <family val="2"/>
          </rPr>
          <t xml:space="preserve">
Con el último día del mes de corte
Ej.
31-12-20
30-06-21
</t>
        </r>
      </text>
    </comment>
    <comment ref="C10" authorId="0" shapeId="0" xr:uid="{BC19B781-3A01-48C6-89E1-F5E73AF59203}">
      <text>
        <r>
          <rPr>
            <b/>
            <sz val="9"/>
            <color indexed="81"/>
            <rFont val="Tahoma"/>
            <family val="2"/>
          </rPr>
          <t>VALOR INICIAL ASIGNADO:</t>
        </r>
        <r>
          <rPr>
            <sz val="9"/>
            <color indexed="81"/>
            <rFont val="Tahoma"/>
            <family val="2"/>
          </rPr>
          <t xml:space="preserve">
Registrar el valor asignado a la Seccional por acuerdo para la presente vigencia.</t>
        </r>
      </text>
    </comment>
    <comment ref="AU10" authorId="0" shapeId="0" xr:uid="{E794C9BE-A225-44EC-BC06-8A834C376805}">
      <text>
        <r>
          <rPr>
            <b/>
            <sz val="9"/>
            <color indexed="81"/>
            <rFont val="Tahoma"/>
            <family val="2"/>
          </rPr>
          <t xml:space="preserve">CRONOGRAMA  DE INVERSIÓN DE RECURSOS:
</t>
        </r>
        <r>
          <rPr>
            <b/>
            <sz val="9"/>
            <color indexed="81"/>
            <rFont val="Tahoma"/>
            <family val="2"/>
          </rPr>
          <t xml:space="preserve">Programado: </t>
        </r>
        <r>
          <rPr>
            <sz val="9"/>
            <color indexed="81"/>
            <rFont val="Tahoma"/>
            <family val="2"/>
          </rPr>
          <t>Registrar el color del cronograma inicial del proyecto, el cual no debe ser posteriormente modificado. (</t>
        </r>
        <r>
          <rPr>
            <u/>
            <sz val="9"/>
            <color indexed="81"/>
            <rFont val="Tahoma"/>
            <family val="2"/>
          </rPr>
          <t>Amarillo, Azul, Verde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b/>
            <sz val="9"/>
            <color indexed="81"/>
            <rFont val="Tahoma"/>
            <family val="2"/>
          </rPr>
          <t>Ejecutado:</t>
        </r>
        <r>
          <rPr>
            <sz val="9"/>
            <color indexed="81"/>
            <rFont val="Tahoma"/>
            <family val="2"/>
          </rPr>
          <t xml:space="preserve"> Registrar, hasta la fecha de corte, el número según corresponda a la Etapa de avance del proyecto. (</t>
        </r>
        <r>
          <rPr>
            <u/>
            <sz val="9"/>
            <color indexed="81"/>
            <rFont val="Tahoma"/>
            <family val="2"/>
          </rPr>
          <t>1, 2, 3</t>
        </r>
        <r>
          <rPr>
            <sz val="9"/>
            <color indexed="81"/>
            <rFont val="Tahoma"/>
            <family val="2"/>
          </rPr>
          <t>)</t>
        </r>
      </text>
    </comment>
    <comment ref="C11" authorId="0" shapeId="0" xr:uid="{111C305B-70ED-445C-B633-C48CF8E662C2}">
      <text>
        <r>
          <rPr>
            <b/>
            <sz val="9"/>
            <color indexed="81"/>
            <rFont val="Tahoma"/>
            <family val="2"/>
          </rPr>
          <t>VALOR ACTUAL ASIGNADO:</t>
        </r>
        <r>
          <rPr>
            <sz val="9"/>
            <color indexed="81"/>
            <rFont val="Tahoma"/>
            <family val="2"/>
          </rPr>
          <t xml:space="preserve">
Registrar el valor actual asignado a la Seccional por acuerdo para la presente, vigencia., incluidas adiciones, devoluciones u otras modificaciones.</t>
        </r>
      </text>
    </comment>
    <comment ref="C15" authorId="0" shapeId="0" xr:uid="{9801453A-4AED-4AE8-9FF3-C3E48FD7DECF}">
      <text>
        <r>
          <rPr>
            <b/>
            <sz val="9"/>
            <color indexed="81"/>
            <rFont val="Tahoma"/>
            <family val="2"/>
          </rPr>
          <t>COORDINACIÓN:</t>
        </r>
        <r>
          <rPr>
            <sz val="9"/>
            <color indexed="81"/>
            <rFont val="Tahoma"/>
            <family val="2"/>
          </rPr>
          <t xml:space="preserve">
Registrar si corresponde a una Coordinación o confirmar si es una Seccional.</t>
        </r>
      </text>
    </comment>
    <comment ref="D15" authorId="0" shapeId="0" xr:uid="{718BA941-6316-4ABB-995C-9AE42AEBC935}">
      <text>
        <r>
          <rPr>
            <b/>
            <sz val="9"/>
            <color indexed="81"/>
            <rFont val="Tahoma"/>
            <family val="2"/>
          </rPr>
          <t xml:space="preserve">TIPO DE CONTRATO:
</t>
        </r>
        <r>
          <rPr>
            <sz val="9"/>
            <color indexed="81"/>
            <rFont val="Tahoma"/>
            <family val="2"/>
          </rPr>
          <t xml:space="preserve">Seleccionar el tipo de contrato al que corresponde.
</t>
        </r>
      </text>
    </comment>
    <comment ref="E15" authorId="0" shapeId="0" xr:uid="{D08907A3-5A64-42C4-B8AF-7421CF3CCC51}">
      <text>
        <r>
          <rPr>
            <b/>
            <sz val="9"/>
            <color indexed="81"/>
            <rFont val="Tahoma"/>
            <family val="2"/>
          </rPr>
          <t>ESTADO:</t>
        </r>
        <r>
          <rPr>
            <sz val="9"/>
            <color indexed="81"/>
            <rFont val="Tahoma"/>
            <family val="2"/>
          </rPr>
          <t xml:space="preserve">
Seleccione el estado en el que está el proyecto.</t>
        </r>
      </text>
    </comment>
    <comment ref="F15" authorId="0" shapeId="0" xr:uid="{FC3356EB-7D7E-4194-9690-6EEF9535E7E3}">
      <text>
        <r>
          <rPr>
            <b/>
            <sz val="9"/>
            <color indexed="81"/>
            <rFont val="Tahoma"/>
            <family val="2"/>
          </rPr>
          <t>No. PROCESO EN SECOP:</t>
        </r>
        <r>
          <rPr>
            <sz val="9"/>
            <color indexed="81"/>
            <rFont val="Tahoma"/>
            <family val="2"/>
          </rPr>
          <t xml:space="preserve">
Registrar en numero o código del proceso en el SECOP.</t>
        </r>
      </text>
    </comment>
    <comment ref="G15" authorId="0" shapeId="0" xr:uid="{0F32F11D-5F3F-4AAF-A51C-79331044C6B3}">
      <text>
        <r>
          <rPr>
            <b/>
            <sz val="9"/>
            <color indexed="81"/>
            <rFont val="Tahoma"/>
            <family val="2"/>
          </rPr>
          <t>FECHA INICIO EN SECOP:</t>
        </r>
        <r>
          <rPr>
            <sz val="9"/>
            <color indexed="81"/>
            <rFont val="Tahoma"/>
            <family val="2"/>
          </rPr>
          <t xml:space="preserve">
Registrar la fecha de inicio del proceso en el SECOP.</t>
        </r>
      </text>
    </comment>
    <comment ref="H15" authorId="0" shapeId="0" xr:uid="{84798627-10FB-4458-950A-7252A94D6302}">
      <text>
        <r>
          <rPr>
            <b/>
            <sz val="9"/>
            <color indexed="81"/>
            <rFont val="Tahoma"/>
            <family val="2"/>
          </rPr>
          <t>No. CONTRATO:</t>
        </r>
        <r>
          <rPr>
            <sz val="9"/>
            <color indexed="81"/>
            <rFont val="Tahoma"/>
            <family val="2"/>
          </rPr>
          <t xml:space="preserve">
Registrar el número del contrato en la entidad.
</t>
        </r>
      </text>
    </comment>
    <comment ref="I15" authorId="0" shapeId="0" xr:uid="{2AF41BE4-309E-4FF5-8156-298AD20520D4}">
      <text>
        <r>
          <rPr>
            <b/>
            <sz val="9"/>
            <color indexed="81"/>
            <rFont val="Tahoma"/>
            <family val="2"/>
          </rPr>
          <t>AÑO CONTRATO:</t>
        </r>
        <r>
          <rPr>
            <sz val="9"/>
            <color indexed="81"/>
            <rFont val="Tahoma"/>
            <family val="2"/>
          </rPr>
          <t xml:space="preserve">
Registrar el año del Contrato.</t>
        </r>
      </text>
    </comment>
    <comment ref="J15" authorId="0" shapeId="0" xr:uid="{13258E93-2E92-44C1-8892-796ECCDC92E8}">
      <text>
        <r>
          <rPr>
            <b/>
            <sz val="9"/>
            <color indexed="81"/>
            <rFont val="Tahoma"/>
            <family val="2"/>
          </rPr>
          <t>FECHA DEL CONTRATO:</t>
        </r>
        <r>
          <rPr>
            <sz val="9"/>
            <color indexed="81"/>
            <rFont val="Tahoma"/>
            <family val="2"/>
          </rPr>
          <t xml:space="preserve">
Registrar la fecha de suscripción del contrato.</t>
        </r>
      </text>
    </comment>
    <comment ref="K15" authorId="0" shapeId="0" xr:uid="{4C089F72-F728-41A8-AFCD-B6BC83880FFE}">
      <text>
        <r>
          <rPr>
            <b/>
            <sz val="9"/>
            <color indexed="81"/>
            <rFont val="Tahoma"/>
            <family val="2"/>
          </rPr>
          <t xml:space="preserve">FECHA DE CORTE:
</t>
        </r>
        <r>
          <rPr>
            <sz val="9"/>
            <color indexed="81"/>
            <rFont val="Tahoma"/>
            <family val="2"/>
          </rPr>
          <t>Fecha del presente informe de seguimiento.</t>
        </r>
      </text>
    </comment>
    <comment ref="L15" authorId="0" shapeId="0" xr:uid="{64984937-A072-401E-B6CE-D3696BE77F6E}">
      <text>
        <r>
          <rPr>
            <b/>
            <sz val="9"/>
            <color indexed="81"/>
            <rFont val="Tahoma"/>
            <family val="2"/>
          </rPr>
          <t>DEPARTAMENTO:</t>
        </r>
        <r>
          <rPr>
            <sz val="9"/>
            <color indexed="81"/>
            <rFont val="Tahoma"/>
            <family val="2"/>
          </rPr>
          <t xml:space="preserve">
Seleccione el Departamento donde se ubica el proyecto.
</t>
        </r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Si no está en la lista, eliminar la lista desplegable y registrar la Ciuddad o Municipio:
(Datos - Herramientas de datos - Validación de datos - Ccnfiguración - Cualquier valor)</t>
        </r>
      </text>
    </comment>
    <comment ref="M15" authorId="0" shapeId="0" xr:uid="{95F603A2-67FD-4310-92B7-E30F805CABB8}">
      <text>
        <r>
          <rPr>
            <b/>
            <sz val="9"/>
            <color indexed="81"/>
            <rFont val="Tahoma"/>
            <family val="2"/>
          </rPr>
          <t xml:space="preserve">CIUDAD / MUNICIPIO:
</t>
        </r>
        <r>
          <rPr>
            <sz val="9"/>
            <color indexed="81"/>
            <rFont val="Tahoma"/>
            <family val="2"/>
          </rPr>
          <t xml:space="preserve">Seleccione la Ciudad o Municipio donde se ubica el proyecto.
</t>
        </r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 Si no está en la lista, eliminar la lista desplegable y registrar la Ciuddad o Municipio:
(Datos - Herramientas de datos - Validación de datos - Ccnfiguración - Cualquier valor)</t>
        </r>
      </text>
    </comment>
    <comment ref="N15" authorId="0" shapeId="0" xr:uid="{0D7A4CBE-14DC-4CC0-9BDF-BB008AD6B827}">
      <text>
        <r>
          <rPr>
            <b/>
            <sz val="9"/>
            <color indexed="81"/>
            <rFont val="Tahoma"/>
            <family val="2"/>
          </rPr>
          <t xml:space="preserve">DIRECCIÓN o SEDES:
</t>
        </r>
        <r>
          <rPr>
            <sz val="9"/>
            <color indexed="81"/>
            <rFont val="Tahoma"/>
            <family val="2"/>
          </rPr>
          <t>Registrar la dirección o en caso de ser varias sedes, registrar los nombres o edificios de ellas.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5" authorId="1" shapeId="0" xr:uid="{51085585-ECDF-4D20-BCF8-D6E9A109C44B}">
      <text>
        <r>
          <rPr>
            <b/>
            <sz val="9"/>
            <color indexed="81"/>
            <rFont val="Tahoma"/>
            <family val="2"/>
          </rPr>
          <t>PROPIO / COMODATO:</t>
        </r>
        <r>
          <rPr>
            <sz val="9"/>
            <color indexed="81"/>
            <rFont val="Tahoma"/>
            <family val="2"/>
          </rPr>
          <t xml:space="preserve">
Seleccionar según corresponda:</t>
        </r>
        <r>
          <rPr>
            <b/>
            <sz val="9"/>
            <color indexed="81"/>
            <rFont val="Tahoma"/>
            <family val="2"/>
          </rPr>
          <t xml:space="preserve">
P</t>
        </r>
        <r>
          <rPr>
            <sz val="9"/>
            <color indexed="81"/>
            <rFont val="Tahoma"/>
            <family val="2"/>
          </rPr>
          <t xml:space="preserve"> = Propio
</t>
        </r>
        <r>
          <rPr>
            <b/>
            <sz val="9"/>
            <color indexed="81"/>
            <rFont val="Tahoma"/>
            <family val="2"/>
          </rPr>
          <t>C</t>
        </r>
        <r>
          <rPr>
            <sz val="9"/>
            <color indexed="81"/>
            <rFont val="Tahoma"/>
            <family val="2"/>
          </rPr>
          <t xml:space="preserve"> = Comodato
</t>
        </r>
      </text>
    </comment>
    <comment ref="P15" authorId="0" shapeId="0" xr:uid="{FB84C5A6-4CDD-4DA0-AA1C-F01A9C364F2D}">
      <text>
        <r>
          <rPr>
            <b/>
            <sz val="9"/>
            <color indexed="81"/>
            <rFont val="Tahoma"/>
            <family val="2"/>
          </rPr>
          <t>EDIFICIO:</t>
        </r>
        <r>
          <rPr>
            <sz val="9"/>
            <color indexed="81"/>
            <rFont val="Tahoma"/>
            <family val="2"/>
          </rPr>
          <t xml:space="preserve">
Registrar el Nombre,  designación o como se conoce la sede.</t>
        </r>
      </text>
    </comment>
    <comment ref="Q15" authorId="0" shapeId="0" xr:uid="{F5769FA8-C5E5-4362-8F76-71727530E410}">
      <text>
        <r>
          <rPr>
            <b/>
            <sz val="9"/>
            <color indexed="81"/>
            <rFont val="Tahoma"/>
            <family val="2"/>
          </rPr>
          <t>PRODUCTO:</t>
        </r>
        <r>
          <rPr>
            <sz val="9"/>
            <color indexed="81"/>
            <rFont val="Tahoma"/>
            <family val="2"/>
          </rPr>
          <t xml:space="preserve">
Seleccionar según el producto de intervención al cual corresponde.</t>
        </r>
      </text>
    </comment>
    <comment ref="R15" authorId="0" shapeId="0" xr:uid="{ECC46408-CE61-4105-AA46-DC5809BB57C4}">
      <text>
        <r>
          <rPr>
            <b/>
            <sz val="9"/>
            <color indexed="81"/>
            <rFont val="Tahoma"/>
            <family val="2"/>
          </rPr>
          <t>OBJETO:</t>
        </r>
        <r>
          <rPr>
            <sz val="9"/>
            <color indexed="81"/>
            <rFont val="Tahoma"/>
            <family val="2"/>
          </rPr>
          <t xml:space="preserve">
Registre el objeto del Contrato
</t>
        </r>
      </text>
    </comment>
    <comment ref="S15" authorId="0" shapeId="0" xr:uid="{124901E4-779A-4370-BAB2-0425629C3F2F}">
      <text>
        <r>
          <rPr>
            <b/>
            <sz val="9"/>
            <color indexed="81"/>
            <rFont val="Tahoma"/>
            <family val="2"/>
          </rPr>
          <t>CONTRATISTA:</t>
        </r>
        <r>
          <rPr>
            <sz val="9"/>
            <color indexed="81"/>
            <rFont val="Tahoma"/>
            <family val="2"/>
          </rPr>
          <t xml:space="preserve">
Registre el nombre del Contratista
</t>
        </r>
      </text>
    </comment>
    <comment ref="T15" authorId="0" shapeId="0" xr:uid="{CBF8EBF2-E438-411D-AC21-8D314FE3CACB}">
      <text>
        <r>
          <rPr>
            <b/>
            <sz val="9"/>
            <color indexed="81"/>
            <rFont val="Tahoma"/>
            <family val="2"/>
          </rPr>
          <t>INTERVENTORÍA O SUPERVISOR:</t>
        </r>
        <r>
          <rPr>
            <sz val="9"/>
            <color indexed="81"/>
            <rFont val="Tahoma"/>
            <family val="2"/>
          </rPr>
          <t xml:space="preserve">
Registre el nombre de la Interventoría o Supervisor del Contrato.
</t>
        </r>
      </text>
    </comment>
    <comment ref="U15" authorId="0" shapeId="0" xr:uid="{1F92809D-FFED-47FF-9231-B32A9802CE90}">
      <text>
        <r>
          <rPr>
            <b/>
            <sz val="9"/>
            <color indexed="81"/>
            <rFont val="Tahoma"/>
            <family val="2"/>
          </rPr>
          <t>VALOR INICIAL DEL CONTRATO:</t>
        </r>
        <r>
          <rPr>
            <sz val="9"/>
            <color indexed="81"/>
            <rFont val="Tahoma"/>
            <family val="2"/>
          </rPr>
          <t xml:space="preserve">
Valor inicial del contrato.
Sin adiciones.</t>
        </r>
      </text>
    </comment>
    <comment ref="V15" authorId="0" shapeId="0" xr:uid="{3563F85D-09EE-4EA3-9BA7-403FA20B8145}">
      <text>
        <r>
          <rPr>
            <b/>
            <sz val="9"/>
            <color indexed="81"/>
            <rFont val="Tahoma"/>
            <family val="2"/>
          </rPr>
          <t>VALOR ADICIONES:</t>
        </r>
        <r>
          <rPr>
            <sz val="9"/>
            <color indexed="81"/>
            <rFont val="Tahoma"/>
            <family val="2"/>
          </rPr>
          <t xml:space="preserve">
Registrar el Valor Total de las adiciones que se han realizado al Contrato, hasta la fecha de corte de este informe</t>
        </r>
      </text>
    </comment>
    <comment ref="X15" authorId="0" shapeId="0" xr:uid="{18CBC0DE-200E-4F51-857E-B81A6AE01C14}">
      <text>
        <r>
          <rPr>
            <b/>
            <sz val="9"/>
            <color indexed="81"/>
            <rFont val="Tahoma"/>
            <family val="2"/>
          </rPr>
          <t>VALOR EJECUTADO:</t>
        </r>
        <r>
          <rPr>
            <sz val="9"/>
            <color indexed="81"/>
            <rFont val="Tahoma"/>
            <family val="2"/>
          </rPr>
          <t xml:space="preserve">
Registrar el Valor </t>
        </r>
        <r>
          <rPr>
            <u/>
            <sz val="9"/>
            <color indexed="81"/>
            <rFont val="Tahoma"/>
            <family val="2"/>
          </rPr>
          <t>ejecutado y pagado</t>
        </r>
        <r>
          <rPr>
            <sz val="9"/>
            <color indexed="81"/>
            <rFont val="Tahoma"/>
            <family val="2"/>
          </rPr>
          <t xml:space="preserve"> a la fecha de corte.</t>
        </r>
      </text>
    </comment>
    <comment ref="Z15" authorId="0" shapeId="0" xr:uid="{0807F66A-2E2E-4964-B0B3-D349BD3F5FC9}">
      <text>
        <r>
          <rPr>
            <b/>
            <sz val="9"/>
            <color indexed="81"/>
            <rFont val="Tahoma"/>
            <family val="2"/>
          </rPr>
          <t>% AVANCE FÍSICO:</t>
        </r>
        <r>
          <rPr>
            <sz val="9"/>
            <color indexed="81"/>
            <rFont val="Tahoma"/>
            <family val="2"/>
          </rPr>
          <t xml:space="preserve">
Registrar el porcentaje de avance real de obra ejecutada.</t>
        </r>
      </text>
    </comment>
    <comment ref="AC15" authorId="0" shapeId="0" xr:uid="{F527CF44-B23E-4E40-B576-9A3B7FD77399}">
      <text>
        <r>
          <rPr>
            <b/>
            <sz val="9"/>
            <color indexed="81"/>
            <rFont val="Tahoma"/>
            <family val="2"/>
          </rPr>
          <t>PRORROGAS:</t>
        </r>
        <r>
          <rPr>
            <sz val="9"/>
            <color indexed="81"/>
            <rFont val="Tahoma"/>
            <family val="2"/>
          </rPr>
          <t xml:space="preserve">
Tiempo total prorrogado hasta la fecha de corte.
</t>
        </r>
      </text>
    </comment>
    <comment ref="AD15" authorId="0" shapeId="0" xr:uid="{51FFD9C5-F59A-46CF-9DDE-08E6154E962F}">
      <text>
        <r>
          <rPr>
            <b/>
            <sz val="9"/>
            <color indexed="81"/>
            <rFont val="Tahoma"/>
            <family val="2"/>
          </rPr>
          <t>SUSPENSIONES:</t>
        </r>
        <r>
          <rPr>
            <sz val="9"/>
            <color indexed="81"/>
            <rFont val="Tahoma"/>
            <family val="2"/>
          </rPr>
          <t xml:space="preserve">
Tiempo total suspendido hasta la fecha de corte.
</t>
        </r>
      </text>
    </comment>
    <comment ref="AE15" authorId="0" shapeId="0" xr:uid="{5EAC0AA8-7FAF-46E6-89CF-D3D02C6AEF14}">
      <text>
        <r>
          <rPr>
            <b/>
            <sz val="9"/>
            <color indexed="81"/>
            <rFont val="Tahoma"/>
            <family val="2"/>
          </rPr>
          <t>FECHA ACTUAL TERMINACIÓN:</t>
        </r>
        <r>
          <rPr>
            <sz val="9"/>
            <color indexed="81"/>
            <rFont val="Tahoma"/>
            <family val="2"/>
          </rPr>
          <t xml:space="preserve">
Registrar la fecha de terminación según la última prórroga suscrita.</t>
        </r>
      </text>
    </comment>
    <comment ref="AF15" authorId="0" shapeId="0" xr:uid="{CC319A67-267D-4922-A1C8-4680D30BC628}">
      <text>
        <r>
          <rPr>
            <b/>
            <sz val="9"/>
            <color indexed="81"/>
            <rFont val="Tahoma"/>
            <family val="2"/>
          </rPr>
          <t>INFORMES MENSUAL INTERVENTORÍA:</t>
        </r>
        <r>
          <rPr>
            <sz val="9"/>
            <color indexed="81"/>
            <rFont val="Tahoma"/>
            <family val="2"/>
          </rPr>
          <t xml:space="preserve">
Cantidad de Informes mensuales que deberán ser presentados por la Interventoría durante la ejecución del contrato.</t>
        </r>
      </text>
    </comment>
    <comment ref="AG15" authorId="0" shapeId="0" xr:uid="{1C162AD2-1C44-45A0-9240-142A90C30B79}">
      <text>
        <r>
          <rPr>
            <b/>
            <sz val="9"/>
            <color indexed="81"/>
            <rFont val="Tahoma"/>
            <family val="2"/>
          </rPr>
          <t>GESTIÓN:</t>
        </r>
        <r>
          <rPr>
            <sz val="9"/>
            <color indexed="81"/>
            <rFont val="Tahoma"/>
            <family val="2"/>
          </rPr>
          <t xml:space="preserve">
Cantidad de Informes de interventoría entregados hasta la fecha de corte.</t>
        </r>
      </text>
    </comment>
    <comment ref="AH15" authorId="0" shapeId="0" xr:uid="{3296A490-4BA7-49F8-A24E-67A6A0E16687}">
      <text>
        <r>
          <rPr>
            <b/>
            <sz val="9"/>
            <color indexed="81"/>
            <rFont val="Tahoma"/>
            <family val="2"/>
          </rPr>
          <t>% GESTIÓN:</t>
        </r>
        <r>
          <rPr>
            <sz val="9"/>
            <color indexed="81"/>
            <rFont val="Tahoma"/>
            <family val="2"/>
          </rPr>
          <t xml:space="preserve">
Porcentaje de gestión.
(Informes entregados / Informes mensual de interventoría) x 100</t>
        </r>
      </text>
    </comment>
    <comment ref="AI15" authorId="0" shapeId="0" xr:uid="{0CEEA88B-B62F-45F1-8358-31F688B4D7DA}">
      <text>
        <r>
          <rPr>
            <b/>
            <sz val="9"/>
            <color indexed="81"/>
            <rFont val="Tahoma"/>
            <family val="2"/>
          </rPr>
          <t xml:space="preserve">SEDES ATENDIDAS:
</t>
        </r>
        <r>
          <rPr>
            <sz val="9"/>
            <color indexed="81"/>
            <rFont val="Tahoma"/>
            <family val="2"/>
          </rPr>
          <t>Número de sedes incluidas en este contrato de obra, con trabajos contratados
en la presente vigencia</t>
        </r>
      </text>
    </comment>
    <comment ref="AJ15" authorId="0" shapeId="0" xr:uid="{74F62A49-9D10-479E-ADC9-120B85012013}">
      <text>
        <r>
          <rPr>
            <b/>
            <sz val="9"/>
            <color indexed="81"/>
            <rFont val="Tahoma"/>
            <family val="2"/>
          </rPr>
          <t xml:space="preserve">SEDES EJECUTADAS:
</t>
        </r>
        <r>
          <rPr>
            <sz val="9"/>
            <color indexed="81"/>
            <rFont val="Tahoma"/>
            <family val="2"/>
          </rPr>
          <t xml:space="preserve">Número de sedes incluidas en este contrato de obra, con trabajos terminados en la presente vigencia
</t>
        </r>
      </text>
    </comment>
    <comment ref="AK15" authorId="0" shapeId="0" xr:uid="{9BCE099D-6987-4F5A-862F-226F145A0FB5}">
      <text>
        <r>
          <rPr>
            <b/>
            <sz val="9"/>
            <color indexed="81"/>
            <rFont val="Tahoma"/>
            <family val="2"/>
          </rPr>
          <t xml:space="preserve">SEDES EJECUTADAS:
</t>
        </r>
        <r>
          <rPr>
            <sz val="9"/>
            <color indexed="81"/>
            <rFont val="Tahoma"/>
            <family val="2"/>
          </rPr>
          <t xml:space="preserve">Número de sedes terminadas en la presente vigencia con este contrato de obra, si fué suscrito en vigencias anteriores. 
</t>
        </r>
      </text>
    </comment>
    <comment ref="AO15" authorId="0" shapeId="0" xr:uid="{1488707E-090D-4F7F-9B66-A9971F5E0D43}">
      <text>
        <r>
          <rPr>
            <b/>
            <sz val="9"/>
            <color indexed="81"/>
            <rFont val="Tahoma"/>
            <family val="2"/>
          </rPr>
          <t>VALOR TOTAL ACTUAL DEL CONTRATO:</t>
        </r>
        <r>
          <rPr>
            <sz val="9"/>
            <color indexed="81"/>
            <rFont val="Tahoma"/>
            <family val="2"/>
          </rPr>
          <t xml:space="preserve">
Esta valor debe ser igual a la columna W, "Valor total actual del Contrato".
El valor resaltado en ROJO, indica diferencia con el valor de la columna W.</t>
        </r>
      </text>
    </comment>
    <comment ref="AP15" authorId="0" shapeId="0" xr:uid="{5D5A9B7B-DB01-445E-81EB-904E7F5837BA}">
      <text>
        <r>
          <rPr>
            <b/>
            <sz val="9"/>
            <color indexed="81"/>
            <rFont val="Tahoma"/>
            <family val="2"/>
          </rPr>
          <t>VALOR COMPROMETIDO PRESENTE VIGENCIA:</t>
        </r>
        <r>
          <rPr>
            <sz val="9"/>
            <color indexed="81"/>
            <rFont val="Tahoma"/>
            <family val="2"/>
          </rPr>
          <t xml:space="preserve">
Registrar el valor de los recursos comprometidos en la presente Vigencia hasta la fecha de corte.</t>
        </r>
      </text>
    </comment>
    <comment ref="AQ15" authorId="0" shapeId="0" xr:uid="{CF910448-1396-4748-94A8-B5B4EE1E3D04}">
      <text>
        <r>
          <rPr>
            <b/>
            <sz val="9"/>
            <color indexed="81"/>
            <rFont val="Tahoma"/>
            <family val="2"/>
          </rPr>
          <t xml:space="preserve">CAPITULOS EJECUTADOS:
</t>
        </r>
        <r>
          <rPr>
            <sz val="9"/>
            <color indexed="81"/>
            <rFont val="Tahoma"/>
            <family val="2"/>
          </rPr>
          <t xml:space="preserve">Registrar el Principal Capítulo ejecutados en el último periodo de corte.
</t>
        </r>
      </text>
    </comment>
    <comment ref="AR15" authorId="0" shapeId="0" xr:uid="{CD2A9DA7-D931-4A17-AAAC-6D15475AAD80}">
      <text>
        <r>
          <rPr>
            <b/>
            <sz val="9"/>
            <color indexed="81"/>
            <rFont val="Tahoma"/>
            <family val="2"/>
          </rPr>
          <t xml:space="preserve">CAPÍTULOS ADICIONALES EJECUTADOS:
</t>
        </r>
        <r>
          <rPr>
            <sz val="9"/>
            <color indexed="81"/>
            <rFont val="Tahoma"/>
            <family val="2"/>
          </rPr>
          <t xml:space="preserve">Registrar </t>
        </r>
        <r>
          <rPr>
            <b/>
            <sz val="9"/>
            <color indexed="81"/>
            <rFont val="Tahoma"/>
            <family val="2"/>
          </rPr>
          <t>brevemente</t>
        </r>
        <r>
          <rPr>
            <sz val="9"/>
            <color indexed="81"/>
            <rFont val="Tahoma"/>
            <family val="2"/>
          </rPr>
          <t xml:space="preserve"> los principales trabajos o actividades ejecutadas en el último periodo.
(Adicionales a la columna anterior)
</t>
        </r>
        <r>
          <rPr>
            <u/>
            <sz val="9"/>
            <color indexed="81"/>
            <rFont val="Tahoma"/>
            <family val="2"/>
          </rPr>
          <t>Máximo 180 caracteres</t>
        </r>
      </text>
    </comment>
    <comment ref="AS15" authorId="0" shapeId="0" xr:uid="{DA29E98F-9270-4176-B11D-E15EC324E2B7}">
      <text>
        <r>
          <rPr>
            <b/>
            <sz val="9"/>
            <color indexed="81"/>
            <rFont val="Tahoma"/>
            <family val="2"/>
          </rPr>
          <t>OBSERVACIONES:</t>
        </r>
        <r>
          <rPr>
            <sz val="9"/>
            <color indexed="81"/>
            <rFont val="Tahoma"/>
            <family val="2"/>
          </rPr>
          <t xml:space="preserve">
Otras características o condiciones particulares que han afectado considerablemente el proyecto durante su ejecución en el último periodo.
</t>
        </r>
        <r>
          <rPr>
            <u/>
            <sz val="9"/>
            <color indexed="81"/>
            <rFont val="Tahoma"/>
            <family val="2"/>
          </rPr>
          <t>Máximo 180 caracteres</t>
        </r>
      </text>
    </comment>
  </commentList>
</comments>
</file>

<file path=xl/sharedStrings.xml><?xml version="1.0" encoding="utf-8"?>
<sst xmlns="http://schemas.openxmlformats.org/spreadsheetml/2006/main" count="1812" uniqueCount="1137">
  <si>
    <t>Item</t>
  </si>
  <si>
    <t>SECCIONALES</t>
  </si>
  <si>
    <t>DEPARTAMENTO</t>
  </si>
  <si>
    <t>Cód. Dpto</t>
  </si>
  <si>
    <t>DIRECCIÓN</t>
  </si>
  <si>
    <t>EDIFICIO</t>
  </si>
  <si>
    <t>SECCIONAL</t>
  </si>
  <si>
    <t>Cod. Secc.</t>
  </si>
  <si>
    <t>ARMENIA</t>
  </si>
  <si>
    <t>QUINDÍO</t>
  </si>
  <si>
    <t>BARRANQUILLA</t>
  </si>
  <si>
    <t>ATLÁNTICO</t>
  </si>
  <si>
    <t>BOGOTÁ</t>
  </si>
  <si>
    <t>AMAZONAS</t>
  </si>
  <si>
    <t>ARMENIA.</t>
  </si>
  <si>
    <t>CARRERA 12 Nº 20 - 63</t>
  </si>
  <si>
    <t>Palacio de Justicia</t>
  </si>
  <si>
    <t>CUNDINAMARCA</t>
  </si>
  <si>
    <t>CALARCA</t>
  </si>
  <si>
    <t>Calarcá</t>
  </si>
  <si>
    <t>NIVEL_CENTRAL</t>
  </si>
  <si>
    <t>NIVEL CENTRAL</t>
  </si>
  <si>
    <t>BOGOTÁ D.C.</t>
  </si>
  <si>
    <t>BUCARAMANGA</t>
  </si>
  <si>
    <t>SANTANDER</t>
  </si>
  <si>
    <t>CALI</t>
  </si>
  <si>
    <t>VALLE DEL CAUCA</t>
  </si>
  <si>
    <t>BARRANQUILLA.</t>
  </si>
  <si>
    <t>CALLE 38 N° 44-113, Centro Civico y Lara Bonilla</t>
  </si>
  <si>
    <t>Edificio Lara Bonilla</t>
  </si>
  <si>
    <t>CARTAGENA</t>
  </si>
  <si>
    <t>BOLIVAR</t>
  </si>
  <si>
    <t>CALLE 38 N° 44-45 Edificio Telecom</t>
  </si>
  <si>
    <t>Telecom - Barranquilla</t>
  </si>
  <si>
    <t>CÚCUTA</t>
  </si>
  <si>
    <t>CALLE 19 Nº 18 - 75</t>
  </si>
  <si>
    <t>SAN ANDRÉS Y PROVIDENCIA</t>
  </si>
  <si>
    <t>CARRERA 45 N° 44-20 Y CALLE 44 N° 45-15</t>
  </si>
  <si>
    <t>Antiguo Lotanco</t>
  </si>
  <si>
    <t>IBAGUÉ</t>
  </si>
  <si>
    <t>ARAUCA</t>
  </si>
  <si>
    <t>SABANALARGA</t>
  </si>
  <si>
    <t>Sabanalarga</t>
  </si>
  <si>
    <t>MANIZALEZ</t>
  </si>
  <si>
    <t>NORTE DE SANTANDER</t>
  </si>
  <si>
    <t>MEDELLÍN</t>
  </si>
  <si>
    <t>TOLIMA</t>
  </si>
  <si>
    <t>MONTERÍA</t>
  </si>
  <si>
    <t>CALDAS</t>
  </si>
  <si>
    <t>LETICIA</t>
  </si>
  <si>
    <t>CARRERA 6 N° 8 - 37</t>
  </si>
  <si>
    <t>NEIVA</t>
  </si>
  <si>
    <t>ANTIOQUIA</t>
  </si>
  <si>
    <t>PUERTO.NARIÑO</t>
  </si>
  <si>
    <t>CALLE 5 N° 5 - 45</t>
  </si>
  <si>
    <t>Puerto Nariño</t>
  </si>
  <si>
    <t>PASTO</t>
  </si>
  <si>
    <t>CHOCÓ</t>
  </si>
  <si>
    <t>BOGOTÁ.</t>
  </si>
  <si>
    <t>PEREIRA</t>
  </si>
  <si>
    <t>CESAR</t>
  </si>
  <si>
    <t>CÓRDOBA</t>
  </si>
  <si>
    <t>BOGOTÁ_</t>
  </si>
  <si>
    <t>CARRERA 29 N° 18 A - 45 PALOQUEMAO</t>
  </si>
  <si>
    <t>Complejo Judicial Paloquemao</t>
  </si>
  <si>
    <t>POPAYÁN</t>
  </si>
  <si>
    <t>CAQUETÁ</t>
  </si>
  <si>
    <t>CARRERA 10 N° 14 - 15/33/47</t>
  </si>
  <si>
    <t>Hernando Morales Molina</t>
  </si>
  <si>
    <t>SANTA.MARTA</t>
  </si>
  <si>
    <t>HUILA</t>
  </si>
  <si>
    <t>CALLE 16 N° 12 - 37/43/39</t>
  </si>
  <si>
    <t>J.G.</t>
  </si>
  <si>
    <t>SINCELEJO</t>
  </si>
  <si>
    <t>NARIÑO</t>
  </si>
  <si>
    <t>CALLE 85 # 11-96</t>
  </si>
  <si>
    <t>Plaza 95</t>
  </si>
  <si>
    <t>TUNJA</t>
  </si>
  <si>
    <t>PUTUMAYO</t>
  </si>
  <si>
    <t>Calle 31 N° 6-24</t>
  </si>
  <si>
    <t>Tribunal Nacional</t>
  </si>
  <si>
    <t>VALLEDUPAR</t>
  </si>
  <si>
    <t>RISARALDA</t>
  </si>
  <si>
    <t>CARRERA 57 N° 43-91</t>
  </si>
  <si>
    <t>I.S.S.</t>
  </si>
  <si>
    <t>VILLAVICENCIO</t>
  </si>
  <si>
    <t>META</t>
  </si>
  <si>
    <t>CAUCA</t>
  </si>
  <si>
    <t>CALLE 24 N° 53-28  Tribunales de Bogotá</t>
  </si>
  <si>
    <t>Tribunales El Salitre</t>
  </si>
  <si>
    <t>COORDINACIONES</t>
  </si>
  <si>
    <t>SANTA MARTA</t>
  </si>
  <si>
    <t>MAGDALENA</t>
  </si>
  <si>
    <t>SUCRE</t>
  </si>
  <si>
    <t>FACATATIVÁ</t>
  </si>
  <si>
    <t>CALLE 1 N° 1-27</t>
  </si>
  <si>
    <t>Facatativá</t>
  </si>
  <si>
    <t>QUIBDÓ</t>
  </si>
  <si>
    <t>BOYACÁ</t>
  </si>
  <si>
    <t>GACHETÁ</t>
  </si>
  <si>
    <t>CARRERA 3 - PLAZA PRINCIPAL</t>
  </si>
  <si>
    <t>Gachetá</t>
  </si>
  <si>
    <t>FLORENCIA</t>
  </si>
  <si>
    <t>INFORMACIÓN SEGÚN FICHA EBI</t>
  </si>
  <si>
    <t>CASANARE</t>
  </si>
  <si>
    <t>GIRARDOT</t>
  </si>
  <si>
    <t>CALLE 10 # 37-39</t>
  </si>
  <si>
    <t>YOPAL</t>
  </si>
  <si>
    <t>SISTEMA UNIFICADO DE INVERSIONES Y FINANZAS PUBLICAS - SUIFP</t>
  </si>
  <si>
    <t>CALLE 11A # 3 - 33</t>
  </si>
  <si>
    <t>CARRERA 4 N° 36 - 98</t>
  </si>
  <si>
    <t>LA FRAGUITA</t>
  </si>
  <si>
    <t>YACOPÍ</t>
  </si>
  <si>
    <t>Yacopí</t>
  </si>
  <si>
    <t>RIOHACHA</t>
  </si>
  <si>
    <t>PRODUCTOS</t>
  </si>
  <si>
    <t>LA GUAJIRA</t>
  </si>
  <si>
    <t>SOACHA</t>
  </si>
  <si>
    <t>Soacha</t>
  </si>
  <si>
    <t>SAN ANDRÉS</t>
  </si>
  <si>
    <t>Despachos judiciales Adecuados y dotados</t>
  </si>
  <si>
    <t>GUAINÍA</t>
  </si>
  <si>
    <t>ZIPAQUIRÁ</t>
  </si>
  <si>
    <r>
      <t xml:space="preserve">Despachos judiciales </t>
    </r>
    <r>
      <rPr>
        <b/>
        <sz val="11"/>
        <color theme="1"/>
        <rFont val="Calibri"/>
        <family val="2"/>
        <scheme val="minor"/>
      </rPr>
      <t>Ampliados y dotados</t>
    </r>
  </si>
  <si>
    <t>GUAVIARE</t>
  </si>
  <si>
    <r>
      <t xml:space="preserve">Despachos judiciales </t>
    </r>
    <r>
      <rPr>
        <b/>
        <sz val="11"/>
        <color theme="1"/>
        <rFont val="Calibri"/>
        <family val="2"/>
        <scheme val="minor"/>
      </rPr>
      <t>Modificados y dotados</t>
    </r>
  </si>
  <si>
    <t>CARRERA 14B N° 00 -56 sur</t>
  </si>
  <si>
    <t>BOGOTÁ.D.C.</t>
  </si>
  <si>
    <r>
      <t xml:space="preserve">Despachos judiciales </t>
    </r>
    <r>
      <rPr>
        <b/>
        <sz val="11"/>
        <color theme="1"/>
        <rFont val="Calibri"/>
        <family val="2"/>
        <scheme val="minor"/>
      </rPr>
      <t>con Reforzamiento estructural</t>
    </r>
  </si>
  <si>
    <t>CARRERA 8  N° 13-82</t>
  </si>
  <si>
    <t>VAUPÉS</t>
  </si>
  <si>
    <t>BOGOTÁ.D.C._</t>
  </si>
  <si>
    <t>Almacén General</t>
  </si>
  <si>
    <t>CARRERA 8 N° 12a-19</t>
  </si>
  <si>
    <t>VICHADA</t>
  </si>
  <si>
    <t>Bolsa de Bogotá</t>
  </si>
  <si>
    <t>CALLE 84 N° 9 - 32/38</t>
  </si>
  <si>
    <t>Casa Comercial y Bancario</t>
  </si>
  <si>
    <t>ACTIVIDADES</t>
  </si>
  <si>
    <t>CALLE 72 N° 7 - 96</t>
  </si>
  <si>
    <t>Casa Blanca</t>
  </si>
  <si>
    <t>1. Estudios técnicos, diseños y licencias</t>
  </si>
  <si>
    <t>CALLE 64 Nº 9 - 10</t>
  </si>
  <si>
    <t>DEAJ</t>
  </si>
  <si>
    <t>2. Preliminares (Localización, replanteo, demoliciones…)</t>
  </si>
  <si>
    <t>CALLE 12 N° 7-65</t>
  </si>
  <si>
    <t>Edificio DINERS</t>
  </si>
  <si>
    <t>3. Cimentación y estructura</t>
  </si>
  <si>
    <t>Palaciode Justicia "Hernando Reyes Echandía"</t>
  </si>
  <si>
    <t>4. Mampostería y pañetes</t>
  </si>
  <si>
    <t>5. Redes (Hidrosanitarias, Contraincendio, Eléctricas, Voz y datos, CCTV…)</t>
  </si>
  <si>
    <t>6. Acabados (Estuco, pintura, enchapes, carpinterías, cielo rasos)</t>
  </si>
  <si>
    <t>CARRERA 4 Nª 4/16/20/22/26</t>
  </si>
  <si>
    <t>CALLE 50 N° 8B ENTRE 49 A</t>
  </si>
  <si>
    <t>CARRERA 11 Y 12 ENTRE CALLES 34 Y 35</t>
  </si>
  <si>
    <t>CARRERA 17 N° 23 - 22/28</t>
  </si>
  <si>
    <t>CALLE 3 N° 4 - 47</t>
  </si>
  <si>
    <t>CALLE 5 N° 5 - 44</t>
  </si>
  <si>
    <t>ALBANIA.Santander</t>
  </si>
  <si>
    <t>Albania</t>
  </si>
  <si>
    <t>7. Equipos especiales (Ascensores, Motobombas, Plantas eléctricas, Aires, UPS...)</t>
  </si>
  <si>
    <t>CALLE 15 Nº 16-24, OFICINAS DEL 301 AL 307  Y  1501, 1502, 1503, 1504,1505, 1506, 1507,1601,1602,1603,1604,1605,1606, 1607, 1701,1702,1703,1704,1705,1706, Y 1707 DEL EDIFICIO JOSÉ ACEVEDO Y GÓMEZ</t>
  </si>
  <si>
    <t>.</t>
  </si>
  <si>
    <t>BARRANCABERMEJA</t>
  </si>
  <si>
    <t>8. Equipos de seguridad (RX, Arcos detectores, CCTV, Molinetes…)</t>
  </si>
  <si>
    <t>CARRERA 11 N° 34 - 52</t>
  </si>
  <si>
    <t>BUCARAMANGA.</t>
  </si>
  <si>
    <t>9. Mobiliario (Puesto trabajo, Sala audiencias, Despachos...)</t>
  </si>
  <si>
    <t>Jusé Acevedo y Gómez</t>
  </si>
  <si>
    <t>10. Comedores comunitarios y Salas de lactancia (mobiliario, menajes)</t>
  </si>
  <si>
    <t>11. Interventoría, administrativa, técnica, financiera, legal y ambiental</t>
  </si>
  <si>
    <t>CARRERA 3 N° 6 - 53</t>
  </si>
  <si>
    <t>CARRERA 5 N° 2-65</t>
  </si>
  <si>
    <t>CALLE 2 N° 4- Impar</t>
  </si>
  <si>
    <t>CALLE 6 N° 2 - 62/64</t>
  </si>
  <si>
    <t>CALLE 9 N° 5 - 47/55/61</t>
  </si>
  <si>
    <t>CARRERA 3 N° 3 - 16</t>
  </si>
  <si>
    <t>CHARALÁ</t>
  </si>
  <si>
    <t>Charalá</t>
  </si>
  <si>
    <t>12. Estudios técnicos de diagnóstico de infraestructura física</t>
  </si>
  <si>
    <t>CHIPATÁ</t>
  </si>
  <si>
    <t>Chipatá</t>
  </si>
  <si>
    <t>CONFINES</t>
  </si>
  <si>
    <t>Confines</t>
  </si>
  <si>
    <t>CARRERA 10 # 9/22/46/48, CALLE 9 # 9 - 42/48, CARRERA 9 # 9 - 11/21/23, CARRERA 10 # 9 - 38</t>
  </si>
  <si>
    <t>CALLE 15 N° 14 - 22</t>
  </si>
  <si>
    <t>CALLE 4 N° 4 - IMPAR</t>
  </si>
  <si>
    <t>CARRERA 6  N° 9 - 06</t>
  </si>
  <si>
    <t>San José del Mar</t>
  </si>
  <si>
    <t>EL.CARMEN.DE.CHUCURÍ</t>
  </si>
  <si>
    <t>El Carmen de Chucurí</t>
  </si>
  <si>
    <t>OBJETO</t>
  </si>
  <si>
    <t>CARRERA 9 N° 10-39</t>
  </si>
  <si>
    <t>GÜEPSA</t>
  </si>
  <si>
    <t>Gúepsa</t>
  </si>
  <si>
    <t>Realizar los estudios técnicos, diseños y licencias</t>
  </si>
  <si>
    <t>AGUADA</t>
  </si>
  <si>
    <t>Aguada</t>
  </si>
  <si>
    <t>Realizar actividades preliminares (Localización y replanteo, demoliciones, cerramiento)</t>
  </si>
  <si>
    <t>LA.BELLEZA</t>
  </si>
  <si>
    <t>La Belleza</t>
  </si>
  <si>
    <t>Realizar las obras de cimentación y estructura</t>
  </si>
  <si>
    <t>PUERTO.PARRA</t>
  </si>
  <si>
    <t>Puerto Parra</t>
  </si>
  <si>
    <t>Realizar las obras de mamposteria y pañetes</t>
  </si>
  <si>
    <t>CALLE 8 N° 14-61/59</t>
  </si>
  <si>
    <t>CALLE 3 # 2A - 35</t>
  </si>
  <si>
    <t>CARRERA 10 N° 12 - 15 (TORRE A Y B)</t>
  </si>
  <si>
    <t>CALLE 11 N° 5 - 67</t>
  </si>
  <si>
    <t>CARRERA 10 N° 11 - 57/61</t>
  </si>
  <si>
    <t xml:space="preserve"> CARRERA 1 N° 3- 41</t>
  </si>
  <si>
    <t>PUERTO.WILCHES</t>
  </si>
  <si>
    <t>Puerto Wilches</t>
  </si>
  <si>
    <t>Realizar la instalación de redes  hidrosanitarias</t>
  </si>
  <si>
    <t>CALLE 9 # 2 - 21</t>
  </si>
  <si>
    <t>SAN GIL</t>
  </si>
  <si>
    <t>Realizar la instalación de redes  eléctricas</t>
  </si>
  <si>
    <t>San Gil</t>
  </si>
  <si>
    <t>Realizar la instalación de redes de voz y datos</t>
  </si>
  <si>
    <t>CALLE 22 ENTRE CARRERA 28 Y 29</t>
  </si>
  <si>
    <t>CALLE 6 N° 9 - 38</t>
  </si>
  <si>
    <t>CARRERA 7 N° 9 - 02</t>
  </si>
  <si>
    <t>SOCORRO</t>
  </si>
  <si>
    <t>Socorro</t>
  </si>
  <si>
    <t>Realizar la instalación de redes contraincendio</t>
  </si>
  <si>
    <t>CALLE 23 N° 29 - 09</t>
  </si>
  <si>
    <t>SURATÁ</t>
  </si>
  <si>
    <t>Sutará</t>
  </si>
  <si>
    <t>Realizar las obras de acabados (Estuco, pintura, enchape pisos y muros, carpinterias metálicas y de madera, cielos rasos)</t>
  </si>
  <si>
    <t>VÉLEZ</t>
  </si>
  <si>
    <t>Vélez</t>
  </si>
  <si>
    <t>Instalar equipos especiales (ascensores, motobombas plantas eléctricas, aire acondicionados, UPS)</t>
  </si>
  <si>
    <t>SAN.JOSÉ.DEL.MAR</t>
  </si>
  <si>
    <t>SAN JOSÉ DEL MAR</t>
  </si>
  <si>
    <t>Instalar equipos de seguridad (Maquinas RX, arcos detectores, sistemas CCTV, molinetes control)</t>
  </si>
  <si>
    <t>Instalar mobiliarios (Puestos de trabajo, salas de audiencias, despachos)</t>
  </si>
  <si>
    <t>CALLE DEL CUARTEL CARRERA 5 A N° 36 - 127</t>
  </si>
  <si>
    <t>CALLE 27 Nº 29-134</t>
  </si>
  <si>
    <t>CARRERA 2 A N° 17 A - 01 CALLE REAL DEL MEDIO</t>
  </si>
  <si>
    <t>CARRERA 12 N° 8 - 02 - EDIFICIO TELECARTAGENA</t>
  </si>
  <si>
    <t>CALLE 16 Nº 17-380</t>
  </si>
  <si>
    <t>CALLE 7 A N° 9 A - 13</t>
  </si>
  <si>
    <t>VALLE.DEL.CAUCA</t>
  </si>
  <si>
    <t>Instalar comedores comunitarios equipos y salas de lactancia (mobilliario, menajes)</t>
  </si>
  <si>
    <t>CARRERA 10 B N° 32- 14 BARRIO LA MATUNA</t>
  </si>
  <si>
    <t>GUADALAJARA.DE.BUGA</t>
  </si>
  <si>
    <t>Buga</t>
  </si>
  <si>
    <t>Realizar la interventoría, administrativa, técnica, financiera, legal y ambiental</t>
  </si>
  <si>
    <t>CALLE DE LA INQUISICIÓN N° 3 - 49</t>
  </si>
  <si>
    <t>BUENAVENTURA</t>
  </si>
  <si>
    <t>Buentaventura</t>
  </si>
  <si>
    <t>Realizar estudios técnicos de diagnóstico de infraestructura física</t>
  </si>
  <si>
    <t>CALLE 33 N° 8 - 25 AVENIDA VENEZUELA</t>
  </si>
  <si>
    <t>Buenaventura nueva</t>
  </si>
  <si>
    <t>Despachos judiciales ampliados y dotados</t>
  </si>
  <si>
    <t>CALLE 32 N° 10 - 125- Edificio Telecartagena - PH</t>
  </si>
  <si>
    <t>CALI.</t>
  </si>
  <si>
    <t>Palacio de Justicia "Pedro Elías Serrano Abadía"</t>
  </si>
  <si>
    <t>Otros (Aclarar en columna OBSERVACIONES donde se indique las actividades a contratar)</t>
  </si>
  <si>
    <t>CARTAGO</t>
  </si>
  <si>
    <t>Cartago</t>
  </si>
  <si>
    <t>EL DOVIO</t>
  </si>
  <si>
    <t>El Dovio</t>
  </si>
  <si>
    <t>AVENIDA LOS LIBERTADORES N° 2A- 106</t>
  </si>
  <si>
    <t>OBANDO</t>
  </si>
  <si>
    <t>Obando</t>
  </si>
  <si>
    <t>NIVEL IMPORTANCIA</t>
  </si>
  <si>
    <t>PERIODO</t>
  </si>
  <si>
    <t>PALMIRA</t>
  </si>
  <si>
    <t>Sede Judicial</t>
  </si>
  <si>
    <t>ENERO</t>
  </si>
  <si>
    <t>Palacio de Justicia "Simón David Carrejo Bejarano"</t>
  </si>
  <si>
    <t>FEBRERO</t>
  </si>
  <si>
    <t>RIOFRÍO</t>
  </si>
  <si>
    <t>Riofrio</t>
  </si>
  <si>
    <t>MARZO</t>
  </si>
  <si>
    <t>CALLE 19 # 21 - 31</t>
  </si>
  <si>
    <t>CALLE 3 CON CARRERA 5 CENTRO</t>
  </si>
  <si>
    <t>CARRERA 25 CALLES  5 Y 6</t>
  </si>
  <si>
    <t>CARRERA 6  N° 2 - 48 / 52</t>
  </si>
  <si>
    <t>CALLE 16 # 15 - 81</t>
  </si>
  <si>
    <t>ROLDANILLO</t>
  </si>
  <si>
    <t>Roldanllo</t>
  </si>
  <si>
    <t>ALTA</t>
  </si>
  <si>
    <t>ABRIL</t>
  </si>
  <si>
    <t>CARRERA 36 N° 13 - 37  CASAS FISCALES</t>
  </si>
  <si>
    <t>MEDIA ALTA</t>
  </si>
  <si>
    <t>MAYO</t>
  </si>
  <si>
    <t>CALLE 21 N° 21-07</t>
  </si>
  <si>
    <t>MEDIA</t>
  </si>
  <si>
    <t>JUNIO</t>
  </si>
  <si>
    <t>CARTAGENA.</t>
  </si>
  <si>
    <t>Cuartel del Fijo</t>
  </si>
  <si>
    <t>MEDIA BAJA</t>
  </si>
  <si>
    <t>JULIO</t>
  </si>
  <si>
    <t>Edificio Almirante</t>
  </si>
  <si>
    <t>SOPORTES</t>
  </si>
  <si>
    <t>BAJA</t>
  </si>
  <si>
    <t>AGOSTO</t>
  </si>
  <si>
    <t>CALLE 8 N° 3-47 OF 307,308,313,314</t>
  </si>
  <si>
    <t>CALLE 36 N° 0-28</t>
  </si>
  <si>
    <t>CARRERA 12 N° 12 - 41/49</t>
  </si>
  <si>
    <t>CARRERA 7 N° 6 - 59</t>
  </si>
  <si>
    <t>CARRERA 3 N° 4A - 46/50/56</t>
  </si>
  <si>
    <t>Edificio Kalarari</t>
  </si>
  <si>
    <t>1 Cotización</t>
  </si>
  <si>
    <t>SEPTIEMBRE</t>
  </si>
  <si>
    <t>CALLE 7A Nº 3 E -103 EDIFICIO TEMIS</t>
  </si>
  <si>
    <t>Tribunal Suoerior</t>
  </si>
  <si>
    <t>2 Cotizaciones</t>
  </si>
  <si>
    <t>OCTUBRE</t>
  </si>
  <si>
    <t>AV. 6 N° 10 - 82</t>
  </si>
  <si>
    <t>Antiguo Telecartagena</t>
  </si>
  <si>
    <t>3 Cotizaciones</t>
  </si>
  <si>
    <t>NOVIEMBRE</t>
  </si>
  <si>
    <t xml:space="preserve">URB. ROSETAL AV GRAN COLOMBIA ENTRE AV 3E Y 4E </t>
  </si>
  <si>
    <t>TURBACO</t>
  </si>
  <si>
    <t>Turbaco</t>
  </si>
  <si>
    <t>Mas de 3 Cotizaciones</t>
  </si>
  <si>
    <t>DICIEMBRE</t>
  </si>
  <si>
    <t xml:space="preserve">AV. 3 E N° 9-35 </t>
  </si>
  <si>
    <t>MOMPÓS</t>
  </si>
  <si>
    <t>Mompós</t>
  </si>
  <si>
    <t>Presupuesto</t>
  </si>
  <si>
    <t>SAN.JUAN.NEPOMUCENO</t>
  </si>
  <si>
    <t>San Juan Nepomuceno</t>
  </si>
  <si>
    <t>Estudios de mercado</t>
  </si>
  <si>
    <t>CARRERA 8 N° 3 - 55</t>
  </si>
  <si>
    <t>Carrera 3 Nº 1-17/29</t>
  </si>
  <si>
    <t>CARRERA 2 N° 4-05</t>
  </si>
  <si>
    <t>MAGANGUÉ</t>
  </si>
  <si>
    <t>En Proceso de construcción</t>
  </si>
  <si>
    <t>Estudios técnicos</t>
  </si>
  <si>
    <t>SIMITÍ</t>
  </si>
  <si>
    <t>Simití</t>
  </si>
  <si>
    <t>Estudios técnicos y Presupuesto</t>
  </si>
  <si>
    <t>SAN.ANDRÉS.Y.PROVIDENCIA</t>
  </si>
  <si>
    <t>Diseños</t>
  </si>
  <si>
    <t>SAN.ANDRÉS</t>
  </si>
  <si>
    <t>Diseños y Presupuesto</t>
  </si>
  <si>
    <t>CARRERA 9 N° 10 - 30/40</t>
  </si>
  <si>
    <t>CARRERA 6 N° 10 - 38/54</t>
  </si>
  <si>
    <t>CALLE 3 # 4 - 57</t>
  </si>
  <si>
    <t>CARRERA 10  N° 10 - 40</t>
  </si>
  <si>
    <t>CALLE 14 N° 11 - 04, CARRERA 11 N° 14-03</t>
  </si>
  <si>
    <t>Licencia de construcción</t>
  </si>
  <si>
    <t>Diseños, Presupuesto y Licencia de Construcción</t>
  </si>
  <si>
    <t>ARAUCA.</t>
  </si>
  <si>
    <t>Comparativo de proyectos similares</t>
  </si>
  <si>
    <t xml:space="preserve">CARRERA 50 SUR ENTRE CALLES 143 Y 144 BARRIO PICALEÑA-BLOQUE E-2. APARTAMENTO 103 - UN PORCENTAJE </t>
  </si>
  <si>
    <t>CALLE 8 N° 3-19</t>
  </si>
  <si>
    <t>CARRERA 5 # 6 - 25</t>
  </si>
  <si>
    <t>CARRERA 25 N° 4 - 59</t>
  </si>
  <si>
    <t>CARRERA 5 N° 9 - 28</t>
  </si>
  <si>
    <t>Casas Fiscales</t>
  </si>
  <si>
    <t>Otros (Especificar en Columna OBSERVACIONES)</t>
  </si>
  <si>
    <t>CARRERA 7 CON CALLE 64- ETAPA 2 -CONJUNTO RESIDENCIA MILENIM - APARTAMENTO 302 Y PARQUEADERO 3</t>
  </si>
  <si>
    <t>AVENIDA 8 N° 11 -31</t>
  </si>
  <si>
    <t>Arauca</t>
  </si>
  <si>
    <t>Ninguno</t>
  </si>
  <si>
    <t>CARRERA 2 N° 8 -90</t>
  </si>
  <si>
    <t>CRAVO.NORTE</t>
  </si>
  <si>
    <t>Cravo Norte</t>
  </si>
  <si>
    <t>FORTUL</t>
  </si>
  <si>
    <t>Fortul</t>
  </si>
  <si>
    <t>PUERTO.RONDÓN</t>
  </si>
  <si>
    <t>Puerto Rondón</t>
  </si>
  <si>
    <t>TAME</t>
  </si>
  <si>
    <t>Tame</t>
  </si>
  <si>
    <t>CALLE 15 N° 5 B - 08</t>
  </si>
  <si>
    <t>CARRERA 2 N° 16 - 04 y  Carrera 1 A N° 16-03</t>
  </si>
  <si>
    <t xml:space="preserve">CARRERA 23 N° 21 - 48 PALACIO NACIONAL </t>
  </si>
  <si>
    <t>CARRERA 5  N° 12 - 125 AV FUNDADORES</t>
  </si>
  <si>
    <t>CARRERA 7 N° 4 - 73  PH</t>
  </si>
  <si>
    <t>CARRERA 9 N° 5 - 48/50 PISO 2</t>
  </si>
  <si>
    <t>NORTE.DE.SANTANDER</t>
  </si>
  <si>
    <t>CALLE 27 N° 17 - 19</t>
  </si>
  <si>
    <t>SAN.JOSÉ.DE.CÚCUTA</t>
  </si>
  <si>
    <t>Edificio Nacional</t>
  </si>
  <si>
    <t>Edificio Temis</t>
  </si>
  <si>
    <t>Edificio Banco de Bogotá</t>
  </si>
  <si>
    <t>CALLE 108 # 99 - 46</t>
  </si>
  <si>
    <t>CALLE 104 N° 98B - 41/43, BARRIO CENTRO</t>
  </si>
  <si>
    <t>CARRERA 43 N° 38 -42/54/56 PH</t>
  </si>
  <si>
    <t>CARRERA 9 O PLAZA PRINCIPAL</t>
  </si>
  <si>
    <t>CARRERA 49  N° 51 - 52 EDIFICIO LARA BONILLA</t>
  </si>
  <si>
    <t>CARRERA 52 N°  42 - 73 EDIF. J. FELIX DE RESTREPO</t>
  </si>
  <si>
    <t>LOS.PATIOS</t>
  </si>
  <si>
    <t>Los Patios</t>
  </si>
  <si>
    <t>CALLE 14 Nº 48-32</t>
  </si>
  <si>
    <t>OCAÑA</t>
  </si>
  <si>
    <t>Ocaña</t>
  </si>
  <si>
    <t>PAMPLONA</t>
  </si>
  <si>
    <t>Palacio de Justicia "Alvaro Luna"</t>
  </si>
  <si>
    <t>PERIMETRO URBANO</t>
  </si>
  <si>
    <t>CARRERA 47 N° 60-50</t>
  </si>
  <si>
    <t>CALLE 100 CARRERA 13</t>
  </si>
  <si>
    <t>CARRERA 51 # 50 A - 09</t>
  </si>
  <si>
    <t>TIBÚ</t>
  </si>
  <si>
    <t>Tibú</t>
  </si>
  <si>
    <t>VALLE.DEL.ROSARIO</t>
  </si>
  <si>
    <t>Villa de Rosario</t>
  </si>
  <si>
    <t>CÁCOTA</t>
  </si>
  <si>
    <t>Cácota</t>
  </si>
  <si>
    <t>CALLE DE LAS FLORES</t>
  </si>
  <si>
    <t>CARRERA 2 B. MEDIA LUNA</t>
  </si>
  <si>
    <t>CALLE 1 # 1 - 14</t>
  </si>
  <si>
    <t>PERÍMETRO URBANO</t>
  </si>
  <si>
    <t>CALLE 6</t>
  </si>
  <si>
    <t>BARRIO EL COMERCIO</t>
  </si>
  <si>
    <t>BOCHALEMA</t>
  </si>
  <si>
    <t>Bochalema</t>
  </si>
  <si>
    <t>CALLE 32 N° 8 - 16 BARRIO CUBIS</t>
  </si>
  <si>
    <t>CARRERA 1 N° 1-127</t>
  </si>
  <si>
    <t>CARRERA 6 N° 2-80</t>
  </si>
  <si>
    <t>VIA DE ACCESO VIA AL AEROPUERTO Y CENTRO DEL MUNICIPIO</t>
  </si>
  <si>
    <t>Quibdó</t>
  </si>
  <si>
    <t>CHAPARRAL</t>
  </si>
  <si>
    <t>Chaparral</t>
  </si>
  <si>
    <t>ESPINAL</t>
  </si>
  <si>
    <t>FRESNO</t>
  </si>
  <si>
    <t>Fresno</t>
  </si>
  <si>
    <t>Riosucio</t>
  </si>
  <si>
    <t>Tadó</t>
  </si>
  <si>
    <t>Unguía</t>
  </si>
  <si>
    <t>GUAMO</t>
  </si>
  <si>
    <t>Guamo</t>
  </si>
  <si>
    <t>HONDA</t>
  </si>
  <si>
    <t>IBAGUÉ.</t>
  </si>
  <si>
    <t>Apartamento 103</t>
  </si>
  <si>
    <t>Apartamento 302</t>
  </si>
  <si>
    <t>CALLE 8 Nº 4-78</t>
  </si>
  <si>
    <t>CARRERA 4 N° 3 - 24</t>
  </si>
  <si>
    <t>CALLE 17 N° 3 - 144</t>
  </si>
  <si>
    <t>CALLE 27 N° 2 - 06</t>
  </si>
  <si>
    <t>CALLE 18 N° 9 - 58</t>
  </si>
  <si>
    <t>CALLE 5</t>
  </si>
  <si>
    <t>Palacio de Justicia "Alfonso Reyes Echandía"</t>
  </si>
  <si>
    <t>LÉRIDA</t>
  </si>
  <si>
    <t>Sala de Audiencias</t>
  </si>
  <si>
    <t>Lérida</t>
  </si>
  <si>
    <t>CALLE 15 Nº 7-05</t>
  </si>
  <si>
    <t>CARRERA 4 N° 10 - 25</t>
  </si>
  <si>
    <t>CARRERA 15 N° 3 - 26</t>
  </si>
  <si>
    <t>CARRERA 15 N° 11 - 44</t>
  </si>
  <si>
    <t>LÍBANO</t>
  </si>
  <si>
    <t>Líbano</t>
  </si>
  <si>
    <t>CARRERA 7 N°15 - 16</t>
  </si>
  <si>
    <t>MELGAR</t>
  </si>
  <si>
    <t>Melgar</t>
  </si>
  <si>
    <t>PURIFFICACIÓN</t>
  </si>
  <si>
    <t>Purificación</t>
  </si>
  <si>
    <t>AVENIDA 16 N° 6 - 47</t>
  </si>
  <si>
    <t>CARRERA 4 Nº 5-59/</t>
  </si>
  <si>
    <t>CALLE 4  N° 5-06</t>
  </si>
  <si>
    <t>CHINCHINÁ</t>
  </si>
  <si>
    <t>Chinchiná</t>
  </si>
  <si>
    <t>LA DORADA</t>
  </si>
  <si>
    <t>La Dorada</t>
  </si>
  <si>
    <t>MANIZALEZ.</t>
  </si>
  <si>
    <t>Sena</t>
  </si>
  <si>
    <t xml:space="preserve">CARRERA 9 N° 17-05 </t>
  </si>
  <si>
    <t>CARRERA 5 N° 1A-63</t>
  </si>
  <si>
    <t>CARRERA 8 A N° 8 - 17</t>
  </si>
  <si>
    <t>CALLE 5 N° 4 - 44</t>
  </si>
  <si>
    <t>CARRERA 4 A N° 6 - 99</t>
  </si>
  <si>
    <t>RIOSUCIO.Caldas</t>
  </si>
  <si>
    <t>Palacio de Justicia "Enrique Alejandro Becerra Franco"</t>
  </si>
  <si>
    <t>SALAMINA</t>
  </si>
  <si>
    <t>Salamina</t>
  </si>
  <si>
    <t>SAMANÁ</t>
  </si>
  <si>
    <t>Samaná</t>
  </si>
  <si>
    <t>CALLE 9 N° 9 - 37</t>
  </si>
  <si>
    <t>CARRERA 4 N° 13-62</t>
  </si>
  <si>
    <t>CALLE 2 N° 5 - 44</t>
  </si>
  <si>
    <t>CALLE 6 A N° 9 - 36</t>
  </si>
  <si>
    <t>CALLE 11 N° 2 - 23</t>
  </si>
  <si>
    <t>APARTADÓ</t>
  </si>
  <si>
    <t>Apartadó</t>
  </si>
  <si>
    <t>CARRERA 5A N° 1 - 52 Y 56</t>
  </si>
  <si>
    <t>CHIGORODÓ</t>
  </si>
  <si>
    <t>Chigorodó</t>
  </si>
  <si>
    <t>ENVIGADO</t>
  </si>
  <si>
    <t>GIRALDO</t>
  </si>
  <si>
    <t>Giraldo</t>
  </si>
  <si>
    <t>MEDELLÍN.</t>
  </si>
  <si>
    <t>CARRERA 1 N° 4 - 26</t>
  </si>
  <si>
    <t>CALLE 18 N° 6 - 26</t>
  </si>
  <si>
    <t>CARRERA 3a N° 1 - 129</t>
  </si>
  <si>
    <t>CARRERA 1 N° 11 - 55</t>
  </si>
  <si>
    <t>CALLE 4 N° 2-21 Barrio Prados del Norte</t>
  </si>
  <si>
    <t>Edificio J.Félix Restrepo</t>
  </si>
  <si>
    <t>Federico Estrada Vélez</t>
  </si>
  <si>
    <t>MURINDÓ</t>
  </si>
  <si>
    <t>Juradó</t>
  </si>
  <si>
    <t>CARRERA 5 N° 4-31</t>
  </si>
  <si>
    <t xml:space="preserve">CALLE 19 N° 23 - 24  </t>
  </si>
  <si>
    <t>CARRERA 4 N° 3-40</t>
  </si>
  <si>
    <t>RIONEGRO</t>
  </si>
  <si>
    <t>Rionegro</t>
  </si>
  <si>
    <t>YUMBO</t>
  </si>
  <si>
    <t>Turbo</t>
  </si>
  <si>
    <t>YONDÓ</t>
  </si>
  <si>
    <t>Yondó</t>
  </si>
  <si>
    <t>CARRERA 9 N° 9-32</t>
  </si>
  <si>
    <t>CARRERA 4a N° 5 - 03</t>
  </si>
  <si>
    <t xml:space="preserve">CARRERA 13 N° 16 - 26 </t>
  </si>
  <si>
    <t>ACANDÍ</t>
  </si>
  <si>
    <t>Acandí</t>
  </si>
  <si>
    <t>BAGADÓ</t>
  </si>
  <si>
    <t>Bagadó</t>
  </si>
  <si>
    <t>BAHÍA.SOLANO</t>
  </si>
  <si>
    <t>Bahía Solano</t>
  </si>
  <si>
    <t>CARRERA 5 CALLE 10 ESQUINA</t>
  </si>
  <si>
    <t>CALLE 8 N° 13 - 50</t>
  </si>
  <si>
    <t>CARRERA 7 N° 5 - 41</t>
  </si>
  <si>
    <t>CARRERA 5 N° 4-05</t>
  </si>
  <si>
    <t>BAJO.BAUDÓ</t>
  </si>
  <si>
    <t>Bajo Baudó</t>
  </si>
  <si>
    <t>EL.CÁRMEN.DE.ATRATO</t>
  </si>
  <si>
    <t>El Cármen de Atrato</t>
  </si>
  <si>
    <t>CONDOTO</t>
  </si>
  <si>
    <t>Condoto</t>
  </si>
  <si>
    <t>ITSMINA</t>
  </si>
  <si>
    <t>Itsmina</t>
  </si>
  <si>
    <t>CARRERA 12 N° 3-69</t>
  </si>
  <si>
    <t>CARRERA 16 N° 36-44 PISO 3- CENTRO ADMINISTRATIVO  PH</t>
  </si>
  <si>
    <t>CARRERA 6 N° 10 - 19/25</t>
  </si>
  <si>
    <t>CARRERA 6 N° 4 - 59</t>
  </si>
  <si>
    <t>CALLE 41 N° 7 Y 8</t>
  </si>
  <si>
    <t>JURADÓ</t>
  </si>
  <si>
    <t>LLORÓ</t>
  </si>
  <si>
    <t>Lloró</t>
  </si>
  <si>
    <t>NÓVITA</t>
  </si>
  <si>
    <t>Novita</t>
  </si>
  <si>
    <t>CARRERA 3 N° 7 - 24</t>
  </si>
  <si>
    <t>CALLE 6 N° 9-03</t>
  </si>
  <si>
    <t>CARRERA 10 No. 8 - 63, CALLE 9 No. 9 - 42</t>
  </si>
  <si>
    <t>NUQUÍ</t>
  </si>
  <si>
    <t>Nuquí</t>
  </si>
  <si>
    <t>RIOSUCIO.Chocó</t>
  </si>
  <si>
    <t>TADÓ</t>
  </si>
  <si>
    <t>CALLE 4 N° 4 - 59</t>
  </si>
  <si>
    <t>CARRERA 5 N° 10 - 53</t>
  </si>
  <si>
    <t>CALLE 6 N°  9 - 35</t>
  </si>
  <si>
    <t>CARRERA 5 N° 4 - 46</t>
  </si>
  <si>
    <t>CALLE 4 N° 8 - 30</t>
  </si>
  <si>
    <t>UNGUÍA</t>
  </si>
  <si>
    <t>CARRERA 2 N° 5-49/51/55</t>
  </si>
  <si>
    <t>CALLE 3 N° 3 - 31</t>
  </si>
  <si>
    <t>CARRERA 20 N° 21 - 70</t>
  </si>
  <si>
    <t>CALLE 3 N° 3 - 29-31-33</t>
  </si>
  <si>
    <t>AYAPEL</t>
  </si>
  <si>
    <t>Casa</t>
  </si>
  <si>
    <t>CALLE 8 N° 10 - 00</t>
  </si>
  <si>
    <t>CANALETE</t>
  </si>
  <si>
    <t>Canalete</t>
  </si>
  <si>
    <t>CALLE 5A N°  1 - 11</t>
  </si>
  <si>
    <t>MONTELÍBANO</t>
  </si>
  <si>
    <t>Montelíbano</t>
  </si>
  <si>
    <t>MONTERÍA.</t>
  </si>
  <si>
    <t>PLANETA RICA</t>
  </si>
  <si>
    <t>PUERTO.LIBERTADOR</t>
  </si>
  <si>
    <t>Puerto Libertador</t>
  </si>
  <si>
    <t>CARRERA 5A N° 8B - 33</t>
  </si>
  <si>
    <t>CALLE 4 N° 1 - 44</t>
  </si>
  <si>
    <t>CALLE 7 N° 10B - 61</t>
  </si>
  <si>
    <t>CALLE 45  N°  7 - 62</t>
  </si>
  <si>
    <t>CARRERA 2a N° 15 - 32</t>
  </si>
  <si>
    <t>SAHAGÚN</t>
  </si>
  <si>
    <t>Sahagún</t>
  </si>
  <si>
    <t>SAN.CARLOS</t>
  </si>
  <si>
    <t>San Carlos</t>
  </si>
  <si>
    <t>CARRERA 10 N° 5B - 52</t>
  </si>
  <si>
    <t>CALLE 3 N° 12 - 45</t>
  </si>
  <si>
    <t>CALLE 5 N° 4 - 87</t>
  </si>
  <si>
    <t>CARRERA 3 N° 10 - 77</t>
  </si>
  <si>
    <t>TIERRALTA</t>
  </si>
  <si>
    <t>Tierra Alta</t>
  </si>
  <si>
    <t>VALENCIA</t>
  </si>
  <si>
    <t>Valencia</t>
  </si>
  <si>
    <t>CALLE 20 N° 2A-20</t>
  </si>
  <si>
    <t>CALLE 2 N° 5 - 72</t>
  </si>
  <si>
    <t>CALLE 20 N° 2A - 68, 2A - 60, 2A - 56, 2A - 50, 2A - 48.</t>
  </si>
  <si>
    <t>ALBANIA.Caquetá</t>
  </si>
  <si>
    <t>CALLE 23 N° 5 - 48</t>
  </si>
  <si>
    <t>Palacio de Justicia "Gerardo Cortés Castañeda"</t>
  </si>
  <si>
    <t>CALLE 14 N° 14 - 57</t>
  </si>
  <si>
    <t>BELÉN.DE.LOS.ANDAQUÍES</t>
  </si>
  <si>
    <t>Belén de los Andaquíes</t>
  </si>
  <si>
    <t>PUERTO.RICO</t>
  </si>
  <si>
    <t>Puerto Rico</t>
  </si>
  <si>
    <t>CAMPO.ALEGRRE</t>
  </si>
  <si>
    <t>Campoalegre</t>
  </si>
  <si>
    <t>CALLE 28 N° 26 - 04 EDIFICIO NACIONAL</t>
  </si>
  <si>
    <t>CALLE 14 N° 8a-103</t>
  </si>
  <si>
    <t>CARRERA 6 N° 6 - 29</t>
  </si>
  <si>
    <t>CARRERA 20 N° 23 - 32</t>
  </si>
  <si>
    <t>CALLE 18 N° 24 - 44</t>
  </si>
  <si>
    <t>ELÍAS</t>
  </si>
  <si>
    <t>Elías</t>
  </si>
  <si>
    <t>GARZÓN</t>
  </si>
  <si>
    <t>Garzón</t>
  </si>
  <si>
    <t>LA PLATA</t>
  </si>
  <si>
    <t>La Plata</t>
  </si>
  <si>
    <t>CARRERA 9 N° 11 - 98</t>
  </si>
  <si>
    <t>CALLE 22 N° 16 - 40 TORRE A y B</t>
  </si>
  <si>
    <t>CALLE 9 N° 3 - 04</t>
  </si>
  <si>
    <t>CALLE 15 A N° 9-32</t>
  </si>
  <si>
    <t>CARRERA 6 N° 5-21</t>
  </si>
  <si>
    <t>NEIVA.</t>
  </si>
  <si>
    <t>Palacio de Justicia "Rodrigo Lara"</t>
  </si>
  <si>
    <t>CARRERA 17 N° 22 - 24 (TORRE C)</t>
  </si>
  <si>
    <t>PALERMO</t>
  </si>
  <si>
    <t>Palermo</t>
  </si>
  <si>
    <t>CALLE 22 N° 16 - 72</t>
  </si>
  <si>
    <t>PITALITO</t>
  </si>
  <si>
    <t>Pitalito</t>
  </si>
  <si>
    <t>SALADOBLANCO</t>
  </si>
  <si>
    <t>Saldoblanco</t>
  </si>
  <si>
    <t>TESALIA</t>
  </si>
  <si>
    <t>Tesalia</t>
  </si>
  <si>
    <t>CALLE 13 A - 4A -98</t>
  </si>
  <si>
    <t>CARRERA 13 Nº 12-55</t>
  </si>
  <si>
    <t>CARRERA 3 Nº 5A - 08</t>
  </si>
  <si>
    <t>CARRERA 4 Nº5-43</t>
  </si>
  <si>
    <t>CALLE 5 Nº 17-67</t>
  </si>
  <si>
    <t>TIMANÁ</t>
  </si>
  <si>
    <t>Timaná</t>
  </si>
  <si>
    <t>YAGUARÁ</t>
  </si>
  <si>
    <t>Yaguará</t>
  </si>
  <si>
    <t>CARRERA 7 N° 14 - 88</t>
  </si>
  <si>
    <t>CARRERA 4a N° 4 - 12</t>
  </si>
  <si>
    <t>CALLE 7 N° 5 - 49</t>
  </si>
  <si>
    <t>CALLE 3 N° 5 - 34</t>
  </si>
  <si>
    <t>CARRERA 10 N°  8 A - 43/45/51/57</t>
  </si>
  <si>
    <t>COLÓN</t>
  </si>
  <si>
    <t>Colón - Génova</t>
  </si>
  <si>
    <t>CUMBAL</t>
  </si>
  <si>
    <t>Cumbal</t>
  </si>
  <si>
    <t>EL.TABLÓN.DE.GÓMEZ</t>
  </si>
  <si>
    <t>El Tablón de Gómez</t>
  </si>
  <si>
    <t>CALLE 2 N° 2 - 29 / 35</t>
  </si>
  <si>
    <t>CARRERA 8 N° 8 - 41</t>
  </si>
  <si>
    <t>CALLE 6 N° 6-17</t>
  </si>
  <si>
    <t>CALLE 2 CON CARRERA 3</t>
  </si>
  <si>
    <t>CALLE 2 N° 1-72</t>
  </si>
  <si>
    <t>LA.UNIÓN.Nariño</t>
  </si>
  <si>
    <t>La Unión</t>
  </si>
  <si>
    <t>LEIVA</t>
  </si>
  <si>
    <t>Leiva</t>
  </si>
  <si>
    <t>LOS.ANDES</t>
  </si>
  <si>
    <t>Los Andes</t>
  </si>
  <si>
    <t>PARQUE LOS LIBERTADORES</t>
  </si>
  <si>
    <t>CARRERA 4 N° 3-02</t>
  </si>
  <si>
    <t>CARRERA 5 N° 7 - 56</t>
  </si>
  <si>
    <t>CARRERA 9 Nº 12-12/34</t>
  </si>
  <si>
    <t>CARRERA 9 N° 20 - 34/40/50/</t>
  </si>
  <si>
    <t>MOSQUERA</t>
  </si>
  <si>
    <t>Jurado</t>
  </si>
  <si>
    <t>CALLE 9 N°  4 - 12</t>
  </si>
  <si>
    <t>CARRERA 10 N° 15 - 11</t>
  </si>
  <si>
    <t>CALLE 19 # 8 - 11</t>
  </si>
  <si>
    <t>PASTO.</t>
  </si>
  <si>
    <t>Carrera 11 N° 17-41-47-49-53-55</t>
  </si>
  <si>
    <t>FRANCISCO.PIZARRO</t>
  </si>
  <si>
    <t>Pizarro Salahonda</t>
  </si>
  <si>
    <t>SAN ANDRÉS.DE.TUMACO</t>
  </si>
  <si>
    <t>Tumaco</t>
  </si>
  <si>
    <t>TAMINANGO</t>
  </si>
  <si>
    <t>Taminango</t>
  </si>
  <si>
    <t>CALLE 22 Nº 3-05, LOTE 22- MANZANA B</t>
  </si>
  <si>
    <t>TÚQUERRES</t>
  </si>
  <si>
    <t>Túquerres</t>
  </si>
  <si>
    <t>MOCOA</t>
  </si>
  <si>
    <t>Mocoa</t>
  </si>
  <si>
    <t>ORITO</t>
  </si>
  <si>
    <t>Orito</t>
  </si>
  <si>
    <t>CARRERA 5 N° 2 - 20</t>
  </si>
  <si>
    <t>CALLE 4 N° 7-51 -Carrerta 8 N° 3-46</t>
  </si>
  <si>
    <t>CALLE 10 Nº 8-03/07/11</t>
  </si>
  <si>
    <t>CARRERA 6 # 4 - 53</t>
  </si>
  <si>
    <t>Carrera 4 N° 6-48</t>
  </si>
  <si>
    <t>VALLE.DEL.GUAMUEZ</t>
  </si>
  <si>
    <t>Valle del Guamuez</t>
  </si>
  <si>
    <t>VILLAGARZÓN</t>
  </si>
  <si>
    <t>Villagarzón</t>
  </si>
  <si>
    <t>CARRERA14 N° 13-60</t>
  </si>
  <si>
    <t xml:space="preserve">CARRERA 19 CALLE 7 </t>
  </si>
  <si>
    <t>BELÉN.DE.UMBRÍA</t>
  </si>
  <si>
    <t>Belén de Umbría</t>
  </si>
  <si>
    <t>DOS.QUEBRADAS</t>
  </si>
  <si>
    <t>Dos Quebradas</t>
  </si>
  <si>
    <t>GUÁTICA</t>
  </si>
  <si>
    <t>Guática</t>
  </si>
  <si>
    <t>MISTRATÓ</t>
  </si>
  <si>
    <t>Mistrató</t>
  </si>
  <si>
    <t>CALLE 5A # 10 - 92</t>
  </si>
  <si>
    <t>CALLE 10 N° 5 -70</t>
  </si>
  <si>
    <t>CALLE 5A # 3 - 02</t>
  </si>
  <si>
    <t>CALLE 7 N° 5 - 04</t>
  </si>
  <si>
    <t>CALLE 18 # 13 - 07</t>
  </si>
  <si>
    <t>PEREIRA.</t>
  </si>
  <si>
    <t>PUEBLO.RICO</t>
  </si>
  <si>
    <t>Pueblo Rico</t>
  </si>
  <si>
    <t>QUINCHÍA</t>
  </si>
  <si>
    <t>Qunichía</t>
  </si>
  <si>
    <t>CALLE 5A N° 15 - 103</t>
  </si>
  <si>
    <t>CALLE 1 N° 6-47</t>
  </si>
  <si>
    <t>CALLE 7 N° 3-44</t>
  </si>
  <si>
    <t>CARRERA 7 N° 8 -30</t>
  </si>
  <si>
    <t>CALLE 3 # 7 - 114</t>
  </si>
  <si>
    <t>APÍA</t>
  </si>
  <si>
    <t>CALLE 2 N° 5A - 46</t>
  </si>
  <si>
    <t>BOLIVAR.</t>
  </si>
  <si>
    <t>Bolivar</t>
  </si>
  <si>
    <t>CALLE 4 # 8 - 27</t>
  </si>
  <si>
    <t>CALLE 5 N° 3 - 18</t>
  </si>
  <si>
    <t>CALLE 14 N° 12-189</t>
  </si>
  <si>
    <t>CALOTO</t>
  </si>
  <si>
    <t>Caloto</t>
  </si>
  <si>
    <t>CALLE 15 N° 5-06</t>
  </si>
  <si>
    <t>CORINTO</t>
  </si>
  <si>
    <t>Corinto</t>
  </si>
  <si>
    <t>PATÍA</t>
  </si>
  <si>
    <t>El Bordo</t>
  </si>
  <si>
    <t>EL.TAMBO</t>
  </si>
  <si>
    <t>El Tambo</t>
  </si>
  <si>
    <t>GUAPÍ</t>
  </si>
  <si>
    <t>Guapí</t>
  </si>
  <si>
    <t>CALLE 7 N° 15 - 58</t>
  </si>
  <si>
    <t>CALLE 7 N° 9 - 120</t>
  </si>
  <si>
    <t>TRANSVERSAL 1 N° 5 - 10</t>
  </si>
  <si>
    <t>CALLE 12 N° 16-20</t>
  </si>
  <si>
    <t>CALLE 12 A N° 8 - 27</t>
  </si>
  <si>
    <t>POPAYÁN.</t>
  </si>
  <si>
    <t>Palacio Nacional "Franciso de Paula Santander"</t>
  </si>
  <si>
    <t>Paalacio de Justicia "Luis Carlos Pérez"</t>
  </si>
  <si>
    <t>Popayán</t>
  </si>
  <si>
    <t>PUERTO.TEJADA</t>
  </si>
  <si>
    <t>Puerto Tejada</t>
  </si>
  <si>
    <t>AV. PRINCIPAL CASA 5</t>
  </si>
  <si>
    <t>CALLE 26 N° 11 - 15</t>
  </si>
  <si>
    <t>AV. PRINCIPAL</t>
  </si>
  <si>
    <t>SANTANDER.DE.QUILICHAO</t>
  </si>
  <si>
    <t>ARACATACA</t>
  </si>
  <si>
    <t>Aracataca</t>
  </si>
  <si>
    <t>TRANSVERSAL 20 A N° 12 - 04</t>
  </si>
  <si>
    <t>ARIGUANÍ</t>
  </si>
  <si>
    <t>Ariguaní</t>
  </si>
  <si>
    <t>CIÉNAGA</t>
  </si>
  <si>
    <t>Ciénaga</t>
  </si>
  <si>
    <t>EL.BANCO</t>
  </si>
  <si>
    <t>El Banco</t>
  </si>
  <si>
    <t>EL.PIÑÓN</t>
  </si>
  <si>
    <t>El Piñón</t>
  </si>
  <si>
    <t>Acacías</t>
  </si>
  <si>
    <t>CARRERA 8 # 7 - 21</t>
  </si>
  <si>
    <t>CALLE 12 # 7-85</t>
  </si>
  <si>
    <t>CALLE 24 # 15 - 18</t>
  </si>
  <si>
    <t>CALLE 7 # 5-07</t>
  </si>
  <si>
    <t>FUNDACIÓN</t>
  </si>
  <si>
    <t>Fundación</t>
  </si>
  <si>
    <t>PLATO</t>
  </si>
  <si>
    <t>Plato</t>
  </si>
  <si>
    <t>REMOLINO</t>
  </si>
  <si>
    <t>Remolino</t>
  </si>
  <si>
    <t>CARRERA 3 # 13-31</t>
  </si>
  <si>
    <t>CARRERA 29 N° 33B - 27 TORRE A</t>
  </si>
  <si>
    <t>SAN.SEBASTIÁN.DE.BUENAVENTURA</t>
  </si>
  <si>
    <t>San Sebastían de Buenaventura</t>
  </si>
  <si>
    <t>CARRERA 39 N° 33B - 79 TORRE B</t>
  </si>
  <si>
    <t>SAN.ZENÓN</t>
  </si>
  <si>
    <t>San Zenón</t>
  </si>
  <si>
    <t>SANTA.MARTA.</t>
  </si>
  <si>
    <t>Palaciod e Justicia "Jose Eduardo Géneco Correa" Parte Antigua</t>
  </si>
  <si>
    <t>Palaciod e Justicia "Jose Eduardo Géneco Correa" Parte Nueva</t>
  </si>
  <si>
    <t>Juan Benavides Maceas</t>
  </si>
  <si>
    <t>CARRERA 13 N° 15 - 24</t>
  </si>
  <si>
    <t>Santa Marta</t>
  </si>
  <si>
    <t>SANTA.ANA</t>
  </si>
  <si>
    <t>Santa Aa</t>
  </si>
  <si>
    <t>CARRERA 12 N° 7-08</t>
  </si>
  <si>
    <t>CARRERA 9 N° 5 - 86</t>
  </si>
  <si>
    <t>CALLE 19 N° 11-22</t>
  </si>
  <si>
    <t>COROZAL</t>
  </si>
  <si>
    <t>Corozal</t>
  </si>
  <si>
    <t>LA.UNIÓN.Sucre</t>
  </si>
  <si>
    <t>PALMITO</t>
  </si>
  <si>
    <t>Palmito</t>
  </si>
  <si>
    <t>SAMPUÉS</t>
  </si>
  <si>
    <t>Sampués</t>
  </si>
  <si>
    <t>SAN.MARCOS</t>
  </si>
  <si>
    <t>San Marcos</t>
  </si>
  <si>
    <t>SAN.LUIS.DE.SINCÉ</t>
  </si>
  <si>
    <t>Sincé</t>
  </si>
  <si>
    <t>SINCELEJO.</t>
  </si>
  <si>
    <t>Palacio de Justicia Torre A y B</t>
  </si>
  <si>
    <t>Palacio de Justicia Torre C</t>
  </si>
  <si>
    <t>Plazoleta</t>
  </si>
  <si>
    <t>SUCRE.</t>
  </si>
  <si>
    <t>Sucre</t>
  </si>
  <si>
    <t>CAIMITO</t>
  </si>
  <si>
    <t>Caimito</t>
  </si>
  <si>
    <t>SAN.JOSE.DE.TOLUVIEJO</t>
  </si>
  <si>
    <t>Toluviejo</t>
  </si>
  <si>
    <t>COLOSÓ</t>
  </si>
  <si>
    <t>Colosó</t>
  </si>
  <si>
    <t>SAN.BENITO.ABAD</t>
  </si>
  <si>
    <t>San Benito Abad</t>
  </si>
  <si>
    <t>CHALÁN</t>
  </si>
  <si>
    <t>Chalán</t>
  </si>
  <si>
    <t>MORROA</t>
  </si>
  <si>
    <t>Morroa</t>
  </si>
  <si>
    <t>MAJAGUAL</t>
  </si>
  <si>
    <t>Majagual</t>
  </si>
  <si>
    <t>CHIQUINQUIRÁ</t>
  </si>
  <si>
    <t>Chiquiquirá</t>
  </si>
  <si>
    <t>CHITA</t>
  </si>
  <si>
    <t>Chita</t>
  </si>
  <si>
    <t>EL.COCUY</t>
  </si>
  <si>
    <t>El Cocuy</t>
  </si>
  <si>
    <t>GUICÁN.DE.LA.SIERRA</t>
  </si>
  <si>
    <t>Guicán</t>
  </si>
  <si>
    <t>GARAGOA</t>
  </si>
  <si>
    <t>Garagoa</t>
  </si>
  <si>
    <t>LA.VICTORIA</t>
  </si>
  <si>
    <t>La Victoria</t>
  </si>
  <si>
    <t>LABRANZAGRANDE</t>
  </si>
  <si>
    <t>Labranzagrande</t>
  </si>
  <si>
    <t>PAUNA</t>
  </si>
  <si>
    <t>Pauna</t>
  </si>
  <si>
    <t>PAYA</t>
  </si>
  <si>
    <t>Paya</t>
  </si>
  <si>
    <t>PISBA</t>
  </si>
  <si>
    <t>Pisba</t>
  </si>
  <si>
    <t>RAMIRIQUÍ</t>
  </si>
  <si>
    <t>Ramiriquí</t>
  </si>
  <si>
    <t>RÁQUIRA</t>
  </si>
  <si>
    <t>Ráquira</t>
  </si>
  <si>
    <t>SANTA.ROSA.DE.VITERBO</t>
  </si>
  <si>
    <t>Santa Rosa de Viterbo</t>
  </si>
  <si>
    <t>SOGAMOSO</t>
  </si>
  <si>
    <t>Sogamoso</t>
  </si>
  <si>
    <t>TUNJA.</t>
  </si>
  <si>
    <t>Tunja</t>
  </si>
  <si>
    <t>TUNUNGUÁ</t>
  </si>
  <si>
    <t>Tunuguá</t>
  </si>
  <si>
    <t>LA.SALINA</t>
  </si>
  <si>
    <t>La Salina</t>
  </si>
  <si>
    <t>OROCUÉ</t>
  </si>
  <si>
    <t>Orocué</t>
  </si>
  <si>
    <t>PAZ.DE.ARIPORO</t>
  </si>
  <si>
    <t>Paz de Ariporo</t>
  </si>
  <si>
    <t>TÁMARA</t>
  </si>
  <si>
    <t>Támara</t>
  </si>
  <si>
    <t>TRINIDAD</t>
  </si>
  <si>
    <t>Trinidad</t>
  </si>
  <si>
    <t>Yopal</t>
  </si>
  <si>
    <t>AGUACHICA</t>
  </si>
  <si>
    <t>Aguachica</t>
  </si>
  <si>
    <t>BECERRIL</t>
  </si>
  <si>
    <t>Becerril</t>
  </si>
  <si>
    <t>CHIMICHAGUA</t>
  </si>
  <si>
    <t>Chimichagua</t>
  </si>
  <si>
    <t>CHIRIGUANÁ</t>
  </si>
  <si>
    <t>Chiriguaná</t>
  </si>
  <si>
    <t>AGUSTÍN.CODAZZI</t>
  </si>
  <si>
    <t>Agustín Codazzi</t>
  </si>
  <si>
    <t>CURUMANIÍ</t>
  </si>
  <si>
    <t>Curumaní</t>
  </si>
  <si>
    <t>LA.GLORIA</t>
  </si>
  <si>
    <t>La Gloria</t>
  </si>
  <si>
    <t>LA.JAGUA.DE.IBIRICO</t>
  </si>
  <si>
    <t>La Jagua de Ibirico</t>
  </si>
  <si>
    <t>LA.PAZ</t>
  </si>
  <si>
    <t>La Paz</t>
  </si>
  <si>
    <t>MANAURE.BALCÓN.DEL.CESAR</t>
  </si>
  <si>
    <t>Manaure</t>
  </si>
  <si>
    <t>SAN.DIEGO</t>
  </si>
  <si>
    <t>San Diego</t>
  </si>
  <si>
    <t>TAMALAMEQUE</t>
  </si>
  <si>
    <t>Tmalameque</t>
  </si>
  <si>
    <t>VALLEDUPAR.</t>
  </si>
  <si>
    <t>Telecom</t>
  </si>
  <si>
    <t>Riohacha</t>
  </si>
  <si>
    <t>SAN.JUAN.DEL.CESAR</t>
  </si>
  <si>
    <t>San Juan del Cesar</t>
  </si>
  <si>
    <t>URIBIA</t>
  </si>
  <si>
    <t>Uribia</t>
  </si>
  <si>
    <t>FONSECA</t>
  </si>
  <si>
    <t>Fonseca</t>
  </si>
  <si>
    <t>VILLANUEVA</t>
  </si>
  <si>
    <t>Villanueva</t>
  </si>
  <si>
    <t>BARRANCOMINAS</t>
  </si>
  <si>
    <t>Barrancominas</t>
  </si>
  <si>
    <t>PUERTO.INÍRIDA</t>
  </si>
  <si>
    <t>Puerto Inírida</t>
  </si>
  <si>
    <t>SAN.FELIPE</t>
  </si>
  <si>
    <t>San Felipe</t>
  </si>
  <si>
    <t>SAN.JOSÉ.DE.GUAVIARE</t>
  </si>
  <si>
    <t>ACACÍAS</t>
  </si>
  <si>
    <t>CABUYARO</t>
  </si>
  <si>
    <t>Cabuyaro</t>
  </si>
  <si>
    <t>EL.CASTILLO</t>
  </si>
  <si>
    <t>El Castillo</t>
  </si>
  <si>
    <t>GRANADA</t>
  </si>
  <si>
    <t>Granada</t>
  </si>
  <si>
    <t>PUERTO.LLERAS</t>
  </si>
  <si>
    <t>Puerto Lleras</t>
  </si>
  <si>
    <t>VILLAVICENCIO.</t>
  </si>
  <si>
    <t>Palacio de Justicia Torre A</t>
  </si>
  <si>
    <t>Palacio de Justicia Torre B</t>
  </si>
  <si>
    <t>MITÚ</t>
  </si>
  <si>
    <t>CUMARIBO</t>
  </si>
  <si>
    <t>Cumaribo</t>
  </si>
  <si>
    <t>LA.PRIMAVERA</t>
  </si>
  <si>
    <t>La Primavera</t>
  </si>
  <si>
    <t>PUERTO.CARREÑO</t>
  </si>
  <si>
    <t>Puerto Carreño</t>
  </si>
  <si>
    <t>EBI</t>
  </si>
  <si>
    <t>CRITERIOS ASIGNACION RECURSOS</t>
  </si>
  <si>
    <r>
      <t xml:space="preserve">Despachos judiciales </t>
    </r>
    <r>
      <rPr>
        <b/>
        <sz val="11"/>
        <color theme="1"/>
        <rFont val="Calibri"/>
        <family val="2"/>
        <scheme val="minor"/>
      </rPr>
      <t>Adecuados y dotados</t>
    </r>
  </si>
  <si>
    <t>Observaciones y recomendaciones indicadas en los informes realizados por los
ajustadores de seguros</t>
  </si>
  <si>
    <t>Necesidades relacionadas con obras y equipos de transporte requeridos para el acceso y circulación de personas con movilidad reducida. Los ascensores y equipos que así lo requieran, deben ser debidamente certificados por empresas acreditadas.</t>
  </si>
  <si>
    <t>PRELIMINARES (Localizar y replantear la obra, Realizar las demoliciones y
disposición final de escombros)</t>
  </si>
  <si>
    <t>Obras de mejoramiento de edificaciones y de baterías sanitarias, para reducir consumos energéticos y de agua, entre otros. (Luminarias LED, griferías y sistemas de bajo consumo,  previo análisis de costo-beneficio)</t>
  </si>
  <si>
    <t>Ejecutar las obras de cimentación y estructura</t>
  </si>
  <si>
    <t>Obras de mejoramiento, mantenimiento y/o impermeabilización de cubiertas,  terrazas y fachadas para evitar humedades y filtraciones.</t>
  </si>
  <si>
    <t>Realizar las obras de mampostería y pañetes</t>
  </si>
  <si>
    <t>Reposición, repotenciación y adquisisicón e instalación de equipos de aire acondicionado.</t>
  </si>
  <si>
    <t>Realizar la instalación de redes (Redes hidrosanitarias, redes contraincendio, redes
eléctricas, redes de voz y datos, redes de CCTV y redes de gas)</t>
  </si>
  <si>
    <t>Adquisición, modernización, repotenciación y/o mejoramiento de intalaciones y subestaciones eléctricas .</t>
  </si>
  <si>
    <t>Realizar las obras de acabados (Estuco y pintura, pisos y enchapes, carpinterías
metálicas y de madera y cielos rasos)</t>
  </si>
  <si>
    <t>Estudios técnicos, diseños y licencias</t>
  </si>
  <si>
    <t>Requerimientos judiciales o de entes de control</t>
  </si>
  <si>
    <t>Instalar de equipos especiales (ascensores, motobombas plantas eléctricas, aire
acondicionados y UPS)</t>
  </si>
  <si>
    <t>Preliminares (Localización, replanteo, demoliciones…)</t>
  </si>
  <si>
    <t>Construcción, modernización, adecuación o mejoramiento de Red Contra Incendio (Normas NSR-10 capítulos K y J)</t>
  </si>
  <si>
    <t>Instalar equipos de seguridad (Maquinas RX, arcos detectores, sistemas CCTV,
molinetes control)</t>
  </si>
  <si>
    <t>Cimentación y estructura</t>
  </si>
  <si>
    <t>Estudio de vulnerabilidad y reforzamiento estructural de las edificaciones que así lo ameriten, de acuerdo a las normas de sismoresistencia vigentes.</t>
  </si>
  <si>
    <t>Mampostería y pañetes</t>
  </si>
  <si>
    <t>Obras de mejoramiento en edificaciones en municipios alejados y cuya intervención histórica ha sido escasa.</t>
  </si>
  <si>
    <t>Instalar comedores comunitarios equipos y salas de lactancia (mobiliario, menajes)</t>
  </si>
  <si>
    <t>Redes (Hidrosanitarias, Contraincendio, Eléctricas, Voz y datos, CCTV…)</t>
  </si>
  <si>
    <t>Acabados (Estuco, pintura, enchapes, carpinterías, cielo rasos)</t>
  </si>
  <si>
    <t>Equipos especiales (Ascensores, Motobombas, Plantas eléctricas, Aires, UPS...)</t>
  </si>
  <si>
    <t>Equipos de seguridad (RX, Arcos detectores, CCTV, Molinetes…)</t>
  </si>
  <si>
    <t>Mobiliario (Puesto trabajo, Sala audiencias, Despachos...)</t>
  </si>
  <si>
    <t>Comedores comunitarios y Salas de lactancia (mobiliario, menajes)</t>
  </si>
  <si>
    <t>Interventoría, administrativa, técnica, financiera, legal y ambiental</t>
  </si>
  <si>
    <t>Estudios técnicos de diagnóstico de infraestructura física</t>
  </si>
  <si>
    <t>Realizar la instalación de redes (Redes hidrosanitarias, redes contra incendio, redes
eléctricas, redes de voz y datos, redes de CCTV y redes de gas)</t>
  </si>
  <si>
    <t>FORMATO1MyM</t>
  </si>
  <si>
    <t>Consejo Superior de la Judicatura</t>
  </si>
  <si>
    <t>Dirección Ejecutiva de Administración Judicial</t>
  </si>
  <si>
    <t>Unidad Administrativa</t>
  </si>
  <si>
    <t>PROYECTOS EN ETAPA DE PLANEACIÓN - SEGUIMIENTO</t>
  </si>
  <si>
    <t xml:space="preserve">PLAN DE MEJORAMIENTO Y MANTENIMIENTO DE INFRAESTRUCTURA </t>
  </si>
  <si>
    <t>DIRECCIÓN SECCIONAL:</t>
  </si>
  <si>
    <t>FECHA de CORTE:</t>
  </si>
  <si>
    <t>VR INICIAL ASIGNADO</t>
  </si>
  <si>
    <t>LEER LAS NOTAS EN LA PARTE INFERIOR DEL PRESENTE FORMATO</t>
  </si>
  <si>
    <t>VR ACTUAL ASIGNADO</t>
  </si>
  <si>
    <t>FAVOR DILIGENCIAR EN ORDEN Y NO DEJAR ESPACIOS EN BLANCO. INCLUSO REGISTRAR $0 SI NO TIENE VALOR.</t>
  </si>
  <si>
    <t>TOTALES</t>
  </si>
  <si>
    <t>Subtotales</t>
  </si>
  <si>
    <t>DOCUMENTOS Y ESTUDIOS PREVIOS</t>
  </si>
  <si>
    <t>LOCALIZACIÓN</t>
  </si>
  <si>
    <t>VALOR</t>
  </si>
  <si>
    <t>No.</t>
  </si>
  <si>
    <t>COORDINACIÓN
(Seccional)</t>
  </si>
  <si>
    <t>TIPO de CONTRATO</t>
  </si>
  <si>
    <t>TIPO de PROCESO DE SELECCIÓN</t>
  </si>
  <si>
    <t>DISEÑOS Y ESTUDIOS TÉCNICOS</t>
  </si>
  <si>
    <t>LICENCIAS Y PERMISOS</t>
  </si>
  <si>
    <t>ESTUDIOS DE MERCADO - PRESUPUESTO</t>
  </si>
  <si>
    <t>ESTUDIOS PREVIOS</t>
  </si>
  <si>
    <t>NUMERO DE PROCESO SECOP II</t>
  </si>
  <si>
    <t>PUBLICACIÓN PRE-PLIEGOS SECOP II</t>
  </si>
  <si>
    <t>PUBLICACIÓN PLIEGOS
SECOP II</t>
  </si>
  <si>
    <t>FECHA DE ADJUDICACIÓN PROCESO</t>
  </si>
  <si>
    <t>CIUDAD o MUNICIPIO</t>
  </si>
  <si>
    <t>DIRECCIÓN
o SEDES DONDE SE EJECUTA
EL CONTRATO
(En caso de ser varias)</t>
  </si>
  <si>
    <t>Propio / Comodato</t>
  </si>
  <si>
    <t>PRODUCTO</t>
  </si>
  <si>
    <t>VALOR PRESUPUESTO OFICIAL ESTABLECIDO
(POE)</t>
  </si>
  <si>
    <t>VALOR CONTRATADO</t>
  </si>
  <si>
    <t>% AVANCE FINANCIERO</t>
  </si>
  <si>
    <t>OBSERVACIONES
(Que han afectado considerablemente el proyecto)</t>
  </si>
  <si>
    <t>X</t>
  </si>
  <si>
    <t>TOTAL SECCIONAL</t>
  </si>
  <si>
    <t>NOTAS</t>
  </si>
  <si>
    <r>
      <t xml:space="preserve">NOTA 1: </t>
    </r>
    <r>
      <rPr>
        <sz val="10"/>
        <color theme="1"/>
        <rFont val="Arial"/>
        <family val="2"/>
      </rPr>
      <t>Todos lo espacios deben ser diligenciados. Incluso registrar $0 si no tiene valor.</t>
    </r>
  </si>
  <si>
    <r>
      <t xml:space="preserve">NOTA 2: </t>
    </r>
    <r>
      <rPr>
        <sz val="10"/>
        <color theme="1"/>
        <rFont val="Arial"/>
        <family val="2"/>
      </rPr>
      <t>Este formato es exclusivo para la etapa de planeación de los proyectos, previo a su contratación y ejecución.</t>
    </r>
  </si>
  <si>
    <r>
      <t xml:space="preserve">NOTA 3: </t>
    </r>
    <r>
      <rPr>
        <sz val="10"/>
        <color theme="1"/>
        <rFont val="Arial"/>
        <family val="2"/>
      </rPr>
      <t>Atender las Notas registradas en el encabezado de las columnas, como guía para diligenciamiento del presente formato.</t>
    </r>
  </si>
  <si>
    <r>
      <t xml:space="preserve">NOTA 4: </t>
    </r>
    <r>
      <rPr>
        <sz val="10"/>
        <color theme="1"/>
        <rFont val="Arial"/>
        <family val="2"/>
      </rPr>
      <t>El Formato se debe diligenciar sin combinar celdas, ni modificar la estructura del mismo, junto con el Cronograma de ejecución de recursos.</t>
    </r>
  </si>
  <si>
    <t xml:space="preserve">DILIGENCIADO POR: </t>
  </si>
  <si>
    <t>CARGO</t>
  </si>
  <si>
    <t>APROBÓ</t>
  </si>
  <si>
    <t>FORMATO SEGUIMIENTO EJECUCIÓN</t>
  </si>
  <si>
    <t>CRONOGRAMA DE INVERSIÓN DE RECURSOS</t>
  </si>
  <si>
    <t>Programado</t>
  </si>
  <si>
    <t>Planeación</t>
  </si>
  <si>
    <t>Contratación</t>
  </si>
  <si>
    <t>Ejecución</t>
  </si>
  <si>
    <t>Ejecutado</t>
  </si>
  <si>
    <t>Ejemplo</t>
  </si>
  <si>
    <t>DATOS GENERALES CONTRATO</t>
  </si>
  <si>
    <t>EJECUCIÓN PRESUPUESTAL</t>
  </si>
  <si>
    <t>APLICA SOLO INTERVENTORÍA</t>
  </si>
  <si>
    <t>APLICA SOLO OBRA</t>
  </si>
  <si>
    <t>INFORMACIÓN PRESUPUESTAL</t>
  </si>
  <si>
    <t>ESTADO</t>
  </si>
  <si>
    <t>No. PROCESO
EN SECOP</t>
  </si>
  <si>
    <t>FECHA INICIO EN SECOP</t>
  </si>
  <si>
    <t>No. CONTRATO
(Número)</t>
  </si>
  <si>
    <t>AÑO CONTRATO
(Año)</t>
  </si>
  <si>
    <t>FECHA DEL CONTRATO</t>
  </si>
  <si>
    <t>FECHA DE CORTE</t>
  </si>
  <si>
    <t>CONTRATISTA</t>
  </si>
  <si>
    <t>INTERVENTORÍA
O SUPERVISOR</t>
  </si>
  <si>
    <t>VALOR INICIAL DEL CONTRATO</t>
  </si>
  <si>
    <t>VALOR TOTAL ADICIONES</t>
  </si>
  <si>
    <t>VALOR ACTUAL DEL CONTRATO
(con adiciones)</t>
  </si>
  <si>
    <t>VALOR EJECUTADO</t>
  </si>
  <si>
    <t>% AVANCE FÍSICO</t>
  </si>
  <si>
    <t>FECHA DE INICIO CONTRATO</t>
  </si>
  <si>
    <t>FECHA DE TERMINACIÓN INICIAL</t>
  </si>
  <si>
    <t>PRÓRROGAS (Total tiempo prorrogado)</t>
  </si>
  <si>
    <t>SUSPENSIONES (Total tiempo suspendido)</t>
  </si>
  <si>
    <t>FECHA ACTUAL DE TERMINACIÓN
(con prórrogas)</t>
  </si>
  <si>
    <t>INFORMES MENSUAL INTERVENTORÍA</t>
  </si>
  <si>
    <t>GESTIÓN
(Informes interventoría entregado)</t>
  </si>
  <si>
    <t>%
GESTIÓN</t>
  </si>
  <si>
    <t>No. SEDES ATENDIDAS 2021
(Vigencia Actual)</t>
  </si>
  <si>
    <t>No. SEDES TERMINADAS 2021
(Vigencia Actual)</t>
  </si>
  <si>
    <t>No. SEDES TERMINADAS 2021
(de Vigencias Anteriores)</t>
  </si>
  <si>
    <t>VALOR VIGENCIA 2020</t>
  </si>
  <si>
    <t>VALOR VIGENCIA 2021</t>
  </si>
  <si>
    <t>VALOR VIGENCIA 2022</t>
  </si>
  <si>
    <t>VALOR TOTAL ACTUAL DEL CONTRATO</t>
  </si>
  <si>
    <t>VALOR COMPROMETIDO
PRESENTE VIGENCIA</t>
  </si>
  <si>
    <t>CAPÍTULOS EJECUTADOS
(Principal actividad ejecutada en el último periodo)</t>
  </si>
  <si>
    <t>CAPÍTULOS ADICIONALES EJECUTADOS
(Actividades adicionales - Último periodo)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</si>
  <si>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</si>
  <si>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</si>
  <si>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</si>
  <si>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</si>
  <si>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</si>
  <si>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</si>
  <si>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</si>
  <si>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</si>
  <si>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</si>
  <si>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</si>
  <si>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</si>
  <si>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</si>
  <si>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 xml:space="preserve">NOTA 2: </t>
    </r>
    <r>
      <rPr>
        <sz val="10"/>
        <color theme="1"/>
        <rFont val="Arial"/>
        <family val="2"/>
      </rPr>
      <t>También se deben registrar los contratos de vigencias anteriores que se encuentran en ejecución en la presente vigencia.</t>
    </r>
  </si>
  <si>
    <t>FORMATO SEGUIMIENTO EJECUCION PRESUPUESTAL</t>
  </si>
  <si>
    <t>AÑO FISCAL</t>
  </si>
  <si>
    <t>PLAN DE MEJORAMIENTO Y MANTENIMIENTO DE INFRAESTRUCTURA</t>
  </si>
  <si>
    <t>VIGENCIA</t>
  </si>
  <si>
    <t>RUBRO</t>
  </si>
  <si>
    <t>UNIDAD / SUBUNIDAD</t>
  </si>
  <si>
    <t>NOMBRE UNIDAD</t>
  </si>
  <si>
    <t>APROPIACIÓN VIGENTE</t>
  </si>
  <si>
    <t>CDP</t>
  </si>
  <si>
    <t>APROPIACIÓN DISPONIBLE</t>
  </si>
  <si>
    <t>COMPROMISO</t>
  </si>
  <si>
    <t>OBLIGACION</t>
  </si>
  <si>
    <t>PAGOS</t>
  </si>
  <si>
    <t>C-2701-0800-28</t>
  </si>
  <si>
    <t>27-01-02-000</t>
  </si>
  <si>
    <t>CONSEJO SUPERIOR DE LA JUDICATURA GESTION GENERAL</t>
  </si>
  <si>
    <t>27-01-02-001</t>
  </si>
  <si>
    <t>CONSEJO SUPERIOR DE LA JUDICATURA SECCIONAL BOGOTA</t>
  </si>
  <si>
    <t>27-01-02-002</t>
  </si>
  <si>
    <t>CONSEJO SUPERIOR DE LA JUDICATURA SECCIONAL MEDELLIN</t>
  </si>
  <si>
    <t>27-01-02-003</t>
  </si>
  <si>
    <t>CONSEJO SUPERIOR DE LA JUDICATURA SECCIONAL BARRANQUILLA</t>
  </si>
  <si>
    <t>27-01-02-004</t>
  </si>
  <si>
    <t>CONSEJO SUPERIOR DE LA JUDICATURA SECCIONAL CARTAGENA</t>
  </si>
  <si>
    <t>27-01-02-005</t>
  </si>
  <si>
    <t>CONSEJO SUPERIOR DE LA JUDICATURA SECCIONAL TUNJA</t>
  </si>
  <si>
    <t>27-01-02-007</t>
  </si>
  <si>
    <t>CONSEJO SUPERIOR DE LA JUDICATURA SECCIONAL MANIZALES</t>
  </si>
  <si>
    <t>27-01-02-009</t>
  </si>
  <si>
    <t>CONSEJO SUPERIOR DE LA JUDICATURA SECCIONAL POPAYAN</t>
  </si>
  <si>
    <t>27-01-02-010</t>
  </si>
  <si>
    <t>CONSEJO SUPERIOR DE LA JUDICATURA SECCIONAL VALLEDUPAR</t>
  </si>
  <si>
    <t>27-01-02-011</t>
  </si>
  <si>
    <t>CONSEJO SUPERIOR DE LA JUDICATURA SECCIONAL MONTERIA</t>
  </si>
  <si>
    <t>27-01-02-012</t>
  </si>
  <si>
    <t>CONSEJO SUPERIOR DE LA JUDICATURA SECCIONAL NEIVA</t>
  </si>
  <si>
    <t>27-01-02-014</t>
  </si>
  <si>
    <t>CONSEJO SUPERIOR DE LA JUDICATURA SECCIONAL SANTA MARTHA</t>
  </si>
  <si>
    <t>27-01-02-015</t>
  </si>
  <si>
    <t>CONSEJO SUPERIOR DE LA JUDICATURA SECCIONAL VILLAVICENCIO</t>
  </si>
  <si>
    <t>27-01-02-016</t>
  </si>
  <si>
    <t>CONSEJO SUPERIOR DE LA JUDICATURA SECCIONAL PASTO</t>
  </si>
  <si>
    <t>27-01-02-017</t>
  </si>
  <si>
    <t>CONSEJO SUPERIOR DE LA JUDICATURA SECCIONAL CUCUTA</t>
  </si>
  <si>
    <t>27-01-02-019</t>
  </si>
  <si>
    <t>CONSEJO SUPERIOR DE LA JUDICATURA SECCIONAL ARMENIA</t>
  </si>
  <si>
    <t>27-01-02-020</t>
  </si>
  <si>
    <t>CONSEJO SUPERIOR DE LA JUDICATURA SECCIONAL PEREIRA</t>
  </si>
  <si>
    <t>27-01-02-021</t>
  </si>
  <si>
    <t>CONSEJO SUPERIOR DE LA JUDICATURA SECCIONAL BUCARAMANGA</t>
  </si>
  <si>
    <t>27-01-02-025</t>
  </si>
  <si>
    <t>CONSEJO SUPERIOR DE LA JUDICATURA SECCIONAL SINCELEJO</t>
  </si>
  <si>
    <t>27-01-02-026</t>
  </si>
  <si>
    <t>CONSEJO SUPERIOR DE LA JUDICATURA SECCIONAL IBAGUE</t>
  </si>
  <si>
    <t>27-01-02-027</t>
  </si>
  <si>
    <t>CONSEJO SUPERIOR DE LA JUDICATURA SECCIONAL CALI</t>
  </si>
  <si>
    <t>TOTAL</t>
  </si>
  <si>
    <t>DESCRIPCIÓN PRODUCTO</t>
  </si>
  <si>
    <t>C-2701-0800-28-0-2701019-02</t>
  </si>
  <si>
    <t>ADQUISICIÓN DE BIENES Y SERVICIOS - DESPACHOS JUDICIALES ADECUADOS Y DOTADOS - MEJORAMIENTO Y MANTENIMIENTO DE LA INFRAESTRUCTURA FÍSICA DE LA RAMA JUDICIAL A NIVEL  NACIONAL</t>
  </si>
  <si>
    <t>C-2701-0800-28-0-2701020-02</t>
  </si>
  <si>
    <t>ADQUISICIÓN DE BIENES Y SERVICIOS - DESPACHOS JUDICIALES MODIFICADOS Y DOTADOS - MEJORAMIENTO Y MANTENIMIENTO DE LA INFRAESTRUCTURA FÍSICA DE LA RAMA JUDICIAL A NIVEL  NACIONAL</t>
  </si>
  <si>
    <t>C-2701-0800-28-0-2701021-02</t>
  </si>
  <si>
    <t>ADQUISICIÓN DE BIENES Y SERVICIOS - DESPACHOS JUDICIALES AMPLIADOS Y DOTADOS - MEJORAMIENTO Y MANTENIMIENTO DE LA INFRAESTRUCTURA FÍSICA DE LA RAMA JUDICIAL A NIVEL  NACIONAL</t>
  </si>
  <si>
    <t>C-2701-0800-28-0-2701023-02</t>
  </si>
  <si>
    <t>ADQUISICIÓN DE BIENES Y SERVICIOS - DESPACHOS JUDICIALES CON REFORZAMIENTO ESTRUCTURAL - MEJORAMIENTO Y MANTENIMIENTO DE LA INFRAESTRUCTURA FÍSICA DE LA RAMA JUDICIAL A NIVEL  NACIONAL</t>
  </si>
  <si>
    <t>VERIFICACIÓN</t>
  </si>
  <si>
    <t>CÓDIGO</t>
  </si>
  <si>
    <t>ELABORÓ</t>
  </si>
  <si>
    <t>REVISÓ</t>
  </si>
  <si>
    <t>COMITÉ NACIONAL DEL SIGCMA</t>
  </si>
  <si>
    <t>VERSIÓN</t>
  </si>
  <si>
    <t>FECHA</t>
  </si>
  <si>
    <t>Comité Operativo del Proceso</t>
  </si>
  <si>
    <t>CENDOJ-SIGCMA</t>
  </si>
  <si>
    <t>01</t>
  </si>
  <si>
    <t xml:space="preserve"> 26/05/2022</t>
  </si>
  <si>
    <t>F-AGA-04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</si>
</sst>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[$-C0A]d\-mmm\-yyyy;@"/>
    <numFmt numFmtId="168" formatCode="[$$-240A]\ #,##0"/>
    <numFmt numFmtId="169" formatCode="[$-C0A]mmmmm;@"/>
    <numFmt numFmtId="170" formatCode="00#"/>
    <numFmt numFmtId="171" formatCode="000#"/>
    <numFmt numFmtId="172" formatCode="[$-C0A]dd\-mmm\-yy;@"/>
    <numFmt numFmtId="173" formatCode="0.0%"/>
    <numFmt numFmtId="174" formatCode="_-* #,##0.00_-;\-* #,##0.00_-;_-* &quot;-&quot;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u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7.5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sz val="10"/>
      <color theme="1"/>
      <name val="Calibri"/>
      <family val="2"/>
      <scheme val="minor"/>
    </font>
    <font>
      <b/>
      <sz val="7.5"/>
      <color theme="0"/>
      <name val="Arial"/>
      <family val="2"/>
    </font>
    <font>
      <sz val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7"/>
      <color theme="1"/>
      <name val="Arial"/>
      <family val="2"/>
    </font>
    <font>
      <b/>
      <sz val="7"/>
      <color rgb="FF767171"/>
      <name val="Arial"/>
      <family val="2"/>
    </font>
    <font>
      <b/>
      <sz val="7"/>
      <color rgb="FF000000"/>
      <name val="Arial"/>
      <family val="2"/>
    </font>
    <font>
      <b/>
      <sz val="7"/>
      <color rgb="FF80808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8"/>
      </patternFill>
    </fill>
    <fill>
      <patternFill patternType="solid">
        <fgColor rgb="FFFFC000"/>
        <bgColor theme="8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2" fillId="6" borderId="0" xfId="0" applyFont="1" applyFill="1" applyAlignment="1">
      <alignment vertical="center"/>
    </xf>
    <xf numFmtId="0" fontId="0" fillId="7" borderId="0" xfId="0" applyFill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9" borderId="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2" fillId="0" borderId="0" xfId="0" applyFont="1" applyAlignment="1">
      <alignment vertical="center"/>
    </xf>
    <xf numFmtId="0" fontId="7" fillId="6" borderId="0" xfId="0" applyFont="1" applyFill="1" applyAlignment="1">
      <alignment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vertical="center"/>
    </xf>
    <xf numFmtId="170" fontId="0" fillId="0" borderId="0" xfId="0" applyNumberFormat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0" fontId="2" fillId="10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textRotation="90"/>
    </xf>
    <xf numFmtId="0" fontId="14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vertical="center"/>
    </xf>
    <xf numFmtId="165" fontId="3" fillId="11" borderId="9" xfId="4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3" fillId="12" borderId="9" xfId="3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174" fontId="4" fillId="0" borderId="9" xfId="4" applyNumberFormat="1" applyFont="1" applyFill="1" applyBorder="1" applyAlignment="1">
      <alignment vertical="center"/>
    </xf>
    <xf numFmtId="174" fontId="3" fillId="11" borderId="9" xfId="4" applyNumberFormat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166" fontId="18" fillId="0" borderId="24" xfId="0" applyNumberFormat="1" applyFont="1" applyBorder="1" applyAlignment="1">
      <alignment vertical="center"/>
    </xf>
    <xf numFmtId="166" fontId="18" fillId="0" borderId="22" xfId="0" applyNumberFormat="1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167" fontId="3" fillId="2" borderId="0" xfId="0" applyNumberFormat="1" applyFont="1" applyFill="1" applyAlignment="1" applyProtection="1">
      <alignment horizontal="center" vertical="center"/>
      <protection locked="0"/>
    </xf>
    <xf numFmtId="0" fontId="23" fillId="0" borderId="0" xfId="0" applyFont="1" applyAlignment="1">
      <alignment vertical="center" wrapText="1"/>
    </xf>
    <xf numFmtId="169" fontId="23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9" xfId="0" applyFont="1" applyBorder="1" applyAlignment="1" applyProtection="1">
      <alignment vertical="center" wrapText="1"/>
      <protection locked="0"/>
    </xf>
    <xf numFmtId="0" fontId="18" fillId="0" borderId="9" xfId="0" applyFont="1" applyBorder="1" applyAlignment="1">
      <alignment horizontal="left" vertical="center" wrapText="1"/>
    </xf>
    <xf numFmtId="168" fontId="18" fillId="0" borderId="9" xfId="1" applyNumberFormat="1" applyFont="1" applyFill="1" applyBorder="1" applyAlignment="1" applyProtection="1">
      <alignment horizontal="right" vertical="center" wrapText="1"/>
      <protection locked="0"/>
    </xf>
    <xf numFmtId="168" fontId="18" fillId="5" borderId="9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9" fontId="18" fillId="0" borderId="0" xfId="2" applyFont="1" applyAlignment="1" applyProtection="1">
      <alignment vertical="center"/>
    </xf>
    <xf numFmtId="0" fontId="18" fillId="0" borderId="0" xfId="0" applyFont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vertical="center"/>
    </xf>
    <xf numFmtId="167" fontId="4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left" vertical="center"/>
    </xf>
    <xf numFmtId="0" fontId="14" fillId="2" borderId="9" xfId="0" applyFont="1" applyFill="1" applyBorder="1" applyAlignment="1" applyProtection="1">
      <alignment vertical="center"/>
      <protection locked="0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vertical="center"/>
    </xf>
    <xf numFmtId="0" fontId="10" fillId="11" borderId="9" xfId="0" applyFont="1" applyFill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1" fillId="5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18" fillId="0" borderId="23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169" fontId="22" fillId="8" borderId="18" xfId="0" applyNumberFormat="1" applyFont="1" applyFill="1" applyBorder="1" applyAlignment="1">
      <alignment horizontal="center" vertical="center" wrapText="1"/>
    </xf>
    <xf numFmtId="169" fontId="22" fillId="8" borderId="19" xfId="0" applyNumberFormat="1" applyFont="1" applyFill="1" applyBorder="1" applyAlignment="1">
      <alignment horizontal="center" vertical="center" wrapText="1"/>
    </xf>
    <xf numFmtId="169" fontId="22" fillId="8" borderId="20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1" fillId="0" borderId="25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vertical="center"/>
    </xf>
    <xf numFmtId="0" fontId="18" fillId="5" borderId="14" xfId="0" applyFont="1" applyFill="1" applyBorder="1" applyAlignment="1">
      <alignment vertical="center"/>
    </xf>
    <xf numFmtId="0" fontId="18" fillId="5" borderId="14" xfId="0" applyFont="1" applyFill="1" applyBorder="1" applyAlignment="1">
      <alignment horizontal="right" vertical="center"/>
    </xf>
    <xf numFmtId="0" fontId="3" fillId="5" borderId="14" xfId="0" applyFont="1" applyFill="1" applyBorder="1" applyAlignment="1">
      <alignment horizontal="center" vertical="center"/>
    </xf>
    <xf numFmtId="168" fontId="3" fillId="5" borderId="14" xfId="1" applyNumberFormat="1" applyFont="1" applyFill="1" applyBorder="1" applyAlignment="1" applyProtection="1">
      <alignment horizontal="right" vertical="center"/>
    </xf>
    <xf numFmtId="173" fontId="11" fillId="5" borderId="14" xfId="0" applyNumberFormat="1" applyFont="1" applyFill="1" applyBorder="1" applyAlignment="1">
      <alignment horizontal="center" vertical="center"/>
    </xf>
    <xf numFmtId="168" fontId="3" fillId="5" borderId="14" xfId="0" applyNumberFormat="1" applyFont="1" applyFill="1" applyBorder="1" applyAlignment="1">
      <alignment horizontal="right" vertical="center"/>
    </xf>
    <xf numFmtId="1" fontId="11" fillId="5" borderId="14" xfId="0" applyNumberFormat="1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168" fontId="3" fillId="5" borderId="0" xfId="1" applyNumberFormat="1" applyFont="1" applyFill="1" applyBorder="1" applyAlignment="1" applyProtection="1">
      <alignment horizontal="right" vertical="center"/>
    </xf>
    <xf numFmtId="0" fontId="22" fillId="8" borderId="26" xfId="0" applyFont="1" applyFill="1" applyBorder="1" applyAlignment="1">
      <alignment horizontal="center"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1" fillId="8" borderId="27" xfId="0" applyFont="1" applyFill="1" applyBorder="1" applyAlignment="1">
      <alignment horizontal="center" vertical="center" textRotation="90" wrapText="1"/>
    </xf>
    <xf numFmtId="0" fontId="21" fillId="8" borderId="28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left" vertical="center" wrapText="1"/>
    </xf>
    <xf numFmtId="0" fontId="24" fillId="0" borderId="9" xfId="0" applyFont="1" applyBorder="1" applyAlignment="1" applyProtection="1">
      <alignment vertical="center" wrapText="1"/>
      <protection locked="0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172" fontId="18" fillId="0" borderId="9" xfId="0" applyNumberFormat="1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172" fontId="18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173" fontId="18" fillId="5" borderId="9" xfId="2" applyNumberFormat="1" applyFont="1" applyFill="1" applyBorder="1" applyAlignment="1" applyProtection="1">
      <alignment horizontal="center" vertical="center" wrapText="1"/>
      <protection locked="0"/>
    </xf>
    <xf numFmtId="173" fontId="18" fillId="0" borderId="9" xfId="2" applyNumberFormat="1" applyFont="1" applyFill="1" applyBorder="1" applyAlignment="1" applyProtection="1">
      <alignment horizontal="center" vertical="center" wrapText="1"/>
      <protection locked="0"/>
    </xf>
    <xf numFmtId="1" fontId="18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>
      <alignment horizontal="center" vertical="center" wrapText="1"/>
    </xf>
    <xf numFmtId="0" fontId="24" fillId="5" borderId="30" xfId="0" applyFont="1" applyFill="1" applyBorder="1" applyAlignment="1">
      <alignment horizontal="left" vertical="center" wrapText="1"/>
    </xf>
    <xf numFmtId="0" fontId="24" fillId="0" borderId="30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>
      <alignment horizontal="center" vertical="center" wrapText="1"/>
    </xf>
    <xf numFmtId="0" fontId="18" fillId="0" borderId="30" xfId="0" applyFont="1" applyBorder="1" applyAlignment="1">
      <alignment vertical="center" wrapText="1"/>
    </xf>
    <xf numFmtId="172" fontId="18" fillId="0" borderId="30" xfId="0" applyNumberFormat="1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172" fontId="18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168" fontId="18" fillId="0" borderId="30" xfId="1" applyNumberFormat="1" applyFont="1" applyFill="1" applyBorder="1" applyAlignment="1" applyProtection="1">
      <alignment horizontal="right" vertical="center" wrapText="1"/>
      <protection locked="0"/>
    </xf>
    <xf numFmtId="168" fontId="18" fillId="5" borderId="30" xfId="1" applyNumberFormat="1" applyFont="1" applyFill="1" applyBorder="1" applyAlignment="1" applyProtection="1">
      <alignment horizontal="right" vertical="center" wrapText="1"/>
      <protection locked="0"/>
    </xf>
    <xf numFmtId="173" fontId="18" fillId="5" borderId="30" xfId="2" applyNumberFormat="1" applyFont="1" applyFill="1" applyBorder="1" applyAlignment="1" applyProtection="1">
      <alignment horizontal="center" vertical="center" wrapText="1"/>
      <protection locked="0"/>
    </xf>
    <xf numFmtId="173" fontId="18" fillId="0" borderId="30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1" fillId="5" borderId="14" xfId="0" applyFont="1" applyFill="1" applyBorder="1" applyAlignment="1">
      <alignment horizontal="center" vertical="center"/>
    </xf>
    <xf numFmtId="173" fontId="18" fillId="5" borderId="14" xfId="2" applyNumberFormat="1" applyFont="1" applyFill="1" applyBorder="1" applyAlignment="1" applyProtection="1">
      <alignment horizontal="center" vertical="center" wrapText="1"/>
      <protection locked="0"/>
    </xf>
    <xf numFmtId="0" fontId="18" fillId="5" borderId="0" xfId="0" applyFont="1" applyFill="1" applyAlignment="1">
      <alignment vertical="center"/>
    </xf>
    <xf numFmtId="0" fontId="18" fillId="5" borderId="5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173" fontId="11" fillId="5" borderId="14" xfId="2" applyNumberFormat="1" applyFont="1" applyFill="1" applyBorder="1" applyAlignment="1" applyProtection="1">
      <alignment horizontal="center" vertical="center" wrapText="1"/>
      <protection locked="0"/>
    </xf>
    <xf numFmtId="1" fontId="3" fillId="5" borderId="0" xfId="0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73" fontId="11" fillId="5" borderId="0" xfId="0" applyNumberFormat="1" applyFont="1" applyFill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168" fontId="3" fillId="5" borderId="7" xfId="1" applyNumberFormat="1" applyFont="1" applyFill="1" applyBorder="1" applyAlignment="1" applyProtection="1">
      <alignment horizontal="right" vertical="center"/>
    </xf>
    <xf numFmtId="0" fontId="10" fillId="5" borderId="7" xfId="0" applyFont="1" applyFill="1" applyBorder="1" applyAlignment="1">
      <alignment horizontal="center" vertical="center"/>
    </xf>
    <xf numFmtId="0" fontId="3" fillId="5" borderId="7" xfId="1" applyNumberFormat="1" applyFont="1" applyFill="1" applyBorder="1" applyAlignment="1" applyProtection="1">
      <alignment horizontal="center" vertical="center"/>
    </xf>
    <xf numFmtId="0" fontId="10" fillId="5" borderId="8" xfId="0" applyFont="1" applyFill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11" fillId="10" borderId="9" xfId="0" applyFont="1" applyFill="1" applyBorder="1" applyAlignment="1">
      <alignment horizontal="center" vertical="center" wrapText="1"/>
    </xf>
    <xf numFmtId="0" fontId="3" fillId="13" borderId="9" xfId="3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vertical="center"/>
    </xf>
    <xf numFmtId="165" fontId="3" fillId="10" borderId="9" xfId="4" applyFont="1" applyFill="1" applyBorder="1" applyAlignment="1">
      <alignment horizontal="center" vertical="center" wrapText="1"/>
    </xf>
    <xf numFmtId="174" fontId="3" fillId="10" borderId="9" xfId="4" applyNumberFormat="1" applyFont="1" applyFill="1" applyBorder="1" applyAlignment="1">
      <alignment horizontal="center" vertical="center" wrapText="1"/>
    </xf>
    <xf numFmtId="168" fontId="18" fillId="2" borderId="9" xfId="1" applyNumberFormat="1" applyFont="1" applyFill="1" applyBorder="1" applyAlignment="1" applyProtection="1">
      <alignment horizontal="right" vertical="center" wrapText="1"/>
      <protection locked="0"/>
    </xf>
    <xf numFmtId="0" fontId="3" fillId="11" borderId="32" xfId="1" applyNumberFormat="1" applyFont="1" applyFill="1" applyBorder="1" applyAlignment="1" applyProtection="1">
      <alignment horizontal="center" vertical="center"/>
    </xf>
    <xf numFmtId="0" fontId="3" fillId="11" borderId="33" xfId="1" applyNumberFormat="1" applyFont="1" applyFill="1" applyBorder="1" applyAlignment="1" applyProtection="1">
      <alignment horizontal="center" vertical="center"/>
    </xf>
    <xf numFmtId="0" fontId="21" fillId="8" borderId="35" xfId="0" applyFont="1" applyFill="1" applyBorder="1" applyAlignment="1">
      <alignment horizontal="center" vertical="center" wrapText="1"/>
    </xf>
    <xf numFmtId="0" fontId="21" fillId="8" borderId="36" xfId="0" applyFont="1" applyFill="1" applyBorder="1" applyAlignment="1">
      <alignment horizontal="center" vertical="center" wrapText="1"/>
    </xf>
    <xf numFmtId="1" fontId="18" fillId="0" borderId="10" xfId="2" applyNumberFormat="1" applyFont="1" applyFill="1" applyBorder="1" applyAlignment="1" applyProtection="1">
      <alignment horizontal="center" vertical="center" wrapText="1"/>
      <protection locked="0"/>
    </xf>
    <xf numFmtId="173" fontId="18" fillId="5" borderId="10" xfId="2" applyNumberFormat="1" applyFont="1" applyFill="1" applyBorder="1" applyAlignment="1" applyProtection="1">
      <alignment horizontal="center" vertical="center" wrapText="1"/>
      <protection locked="0"/>
    </xf>
    <xf numFmtId="0" fontId="21" fillId="8" borderId="18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 wrapText="1"/>
    </xf>
    <xf numFmtId="168" fontId="3" fillId="11" borderId="32" xfId="1" applyNumberFormat="1" applyFont="1" applyFill="1" applyBorder="1" applyAlignment="1" applyProtection="1">
      <alignment horizontal="right" vertical="center"/>
    </xf>
    <xf numFmtId="168" fontId="3" fillId="11" borderId="33" xfId="1" applyNumberFormat="1" applyFont="1" applyFill="1" applyBorder="1" applyAlignment="1" applyProtection="1">
      <alignment horizontal="right" vertical="center"/>
    </xf>
    <xf numFmtId="168" fontId="3" fillId="11" borderId="33" xfId="1" applyNumberFormat="1" applyFont="1" applyFill="1" applyBorder="1" applyAlignment="1" applyProtection="1">
      <alignment horizontal="center" vertical="center"/>
    </xf>
    <xf numFmtId="1" fontId="18" fillId="5" borderId="9" xfId="2" applyNumberFormat="1" applyFont="1" applyFill="1" applyBorder="1" applyAlignment="1" applyProtection="1">
      <alignment horizontal="center" vertical="center" wrapText="1"/>
      <protection locked="0"/>
    </xf>
    <xf numFmtId="0" fontId="3" fillId="11" borderId="32" xfId="0" applyFont="1" applyFill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168" fontId="3" fillId="11" borderId="34" xfId="1" applyNumberFormat="1" applyFont="1" applyFill="1" applyBorder="1" applyAlignment="1" applyProtection="1">
      <alignment horizontal="right" vertical="center"/>
    </xf>
    <xf numFmtId="168" fontId="18" fillId="0" borderId="27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>
      <alignment horizontal="center" vertical="center" wrapText="1"/>
    </xf>
    <xf numFmtId="0" fontId="3" fillId="11" borderId="32" xfId="0" applyFont="1" applyFill="1" applyBorder="1" applyAlignment="1">
      <alignment vertical="center"/>
    </xf>
    <xf numFmtId="0" fontId="3" fillId="11" borderId="33" xfId="0" applyFont="1" applyFill="1" applyBorder="1" applyAlignment="1">
      <alignment vertical="center"/>
    </xf>
    <xf numFmtId="0" fontId="3" fillId="11" borderId="34" xfId="0" applyFont="1" applyFill="1" applyBorder="1" applyAlignment="1">
      <alignment vertical="center"/>
    </xf>
    <xf numFmtId="0" fontId="3" fillId="11" borderId="34" xfId="0" applyFont="1" applyFill="1" applyBorder="1" applyAlignment="1">
      <alignment horizontal="center" vertical="center"/>
    </xf>
    <xf numFmtId="0" fontId="14" fillId="11" borderId="33" xfId="0" applyFont="1" applyFill="1" applyBorder="1" applyAlignment="1">
      <alignment vertical="center"/>
    </xf>
    <xf numFmtId="0" fontId="14" fillId="11" borderId="33" xfId="0" applyFont="1" applyFill="1" applyBorder="1" applyAlignment="1">
      <alignment horizontal="center" vertical="center"/>
    </xf>
    <xf numFmtId="0" fontId="14" fillId="11" borderId="34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10" fillId="5" borderId="0" xfId="0" applyFont="1" applyFill="1" applyAlignment="1">
      <alignment vertical="center"/>
    </xf>
    <xf numFmtId="168" fontId="3" fillId="11" borderId="33" xfId="1" applyNumberFormat="1" applyFont="1" applyFill="1" applyBorder="1" applyAlignment="1" applyProtection="1">
      <alignment horizontal="left" vertical="center"/>
    </xf>
    <xf numFmtId="49" fontId="18" fillId="0" borderId="9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27" xfId="0" applyFont="1" applyBorder="1" applyAlignment="1" applyProtection="1">
      <alignment horizontal="left" vertical="center" wrapText="1"/>
      <protection locked="0"/>
    </xf>
    <xf numFmtId="168" fontId="18" fillId="0" borderId="0" xfId="0" applyNumberFormat="1" applyFont="1" applyAlignment="1">
      <alignment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166" fontId="18" fillId="0" borderId="0" xfId="5" applyFont="1" applyAlignment="1" applyProtection="1">
      <alignment vertical="center" wrapText="1"/>
    </xf>
    <xf numFmtId="166" fontId="18" fillId="0" borderId="0" xfId="5" applyFont="1" applyAlignment="1" applyProtection="1">
      <alignment vertical="center"/>
    </xf>
    <xf numFmtId="168" fontId="4" fillId="0" borderId="9" xfId="1" applyNumberFormat="1" applyFont="1" applyFill="1" applyBorder="1" applyAlignment="1" applyProtection="1">
      <alignment horizontal="right" vertical="center" wrapText="1"/>
      <protection locked="0"/>
    </xf>
    <xf numFmtId="166" fontId="18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1" fillId="0" borderId="21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4" fillId="0" borderId="10" xfId="0" quotePrefix="1" applyFont="1" applyBorder="1" applyAlignment="1">
      <alignment horizontal="center" vertical="center" wrapText="1"/>
    </xf>
    <xf numFmtId="14" fontId="32" fillId="0" borderId="10" xfId="0" applyNumberFormat="1" applyFont="1" applyBorder="1" applyAlignment="1">
      <alignment horizontal="center" vertical="center" wrapText="1"/>
    </xf>
    <xf numFmtId="14" fontId="32" fillId="0" borderId="39" xfId="0" applyNumberFormat="1" applyFont="1" applyBorder="1" applyAlignment="1">
      <alignment horizontal="center" vertical="center" wrapText="1"/>
    </xf>
    <xf numFmtId="14" fontId="32" fillId="0" borderId="40" xfId="0" applyNumberFormat="1" applyFont="1" applyBorder="1" applyAlignment="1">
      <alignment horizontal="center" vertical="center" wrapText="1"/>
    </xf>
  </cellXfs>
  <cellStyles count="6">
    <cellStyle name="Millares" xfId="5" builtinId="3"/>
    <cellStyle name="Millares [0] 2" xfId="4" xr:uid="{A0CC0AA3-4880-46ED-AB39-02B69CA44D28}"/>
    <cellStyle name="Moneda [0]" xfId="1" builtinId="7"/>
    <cellStyle name="Normal" xfId="0" builtinId="0"/>
    <cellStyle name="Normal 2" xfId="3" xr:uid="{3AD420F0-4303-4C1F-A76F-3ECAF3A6106A}"/>
    <cellStyle name="Porcentaje" xfId="2" builtinId="5"/>
  </cellStyles>
  <dxfs count="9">
    <dxf>
      <font>
        <b/>
        <i val="0"/>
        <color rgb="FFFF0000"/>
      </font>
    </dxf>
    <dxf>
      <font>
        <b/>
        <i val="0"/>
        <u/>
      </font>
    </dxf>
    <dxf>
      <fill>
        <patternFill>
          <bgColor rgb="FFFFFF00"/>
        </patternFill>
      </fill>
    </dxf>
    <dxf>
      <font>
        <b/>
        <i val="0"/>
        <u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colors>
    <mruColors>
      <color rgb="FF66FFFF"/>
      <color rgb="FF63FA26"/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21431</xdr:rowOff>
    </xdr:from>
    <xdr:to>
      <xdr:col>2</xdr:col>
      <xdr:colOff>473869</xdr:colOff>
      <xdr:row>2</xdr:row>
      <xdr:rowOff>164307</xdr:rowOff>
    </xdr:to>
    <xdr:pic>
      <xdr:nvPicPr>
        <xdr:cNvPr id="2" name="Imagen 1" descr="00 Logo CSJ">
          <a:extLst>
            <a:ext uri="{FF2B5EF4-FFF2-40B4-BE49-F238E27FC236}">
              <a16:creationId xmlns:a16="http://schemas.microsoft.com/office/drawing/2014/main" id="{71BD6F29-347B-4060-AB3B-BA6D2040B4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927" y="21431"/>
          <a:ext cx="1620042" cy="523876"/>
        </a:xfrm>
        <a:prstGeom prst="rect">
          <a:avLst/>
        </a:prstGeom>
        <a:noFill/>
      </xdr:spPr>
    </xdr:pic>
    <xdr:clientData/>
  </xdr:twoCellAnchor>
  <xdr:twoCellAnchor>
    <xdr:from>
      <xdr:col>12</xdr:col>
      <xdr:colOff>152400</xdr:colOff>
      <xdr:row>0</xdr:row>
      <xdr:rowOff>66675</xdr:rowOff>
    </xdr:from>
    <xdr:to>
      <xdr:col>12</xdr:col>
      <xdr:colOff>869950</xdr:colOff>
      <xdr:row>1</xdr:row>
      <xdr:rowOff>142875</xdr:rowOff>
    </xdr:to>
    <xdr:sp macro="" textlink="">
      <xdr:nvSpPr>
        <xdr:cNvPr id="3" name="Cuadro de texto 1">
          <a:extLst>
            <a:ext uri="{FF2B5EF4-FFF2-40B4-BE49-F238E27FC236}">
              <a16:creationId xmlns:a16="http://schemas.microsoft.com/office/drawing/2014/main" id="{0BEF4983-330C-453A-9C2C-D6E7775BB34A}"/>
            </a:ext>
          </a:extLst>
        </xdr:cNvPr>
        <xdr:cNvSpPr txBox="1"/>
      </xdr:nvSpPr>
      <xdr:spPr>
        <a:xfrm>
          <a:off x="13392150" y="66675"/>
          <a:ext cx="717550" cy="26670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SIGCMA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21431</xdr:rowOff>
    </xdr:from>
    <xdr:to>
      <xdr:col>2</xdr:col>
      <xdr:colOff>473869</xdr:colOff>
      <xdr:row>2</xdr:row>
      <xdr:rowOff>164307</xdr:rowOff>
    </xdr:to>
    <xdr:pic>
      <xdr:nvPicPr>
        <xdr:cNvPr id="3" name="Imagen 2" descr="00 Logo CSJ">
          <a:extLst>
            <a:ext uri="{FF2B5EF4-FFF2-40B4-BE49-F238E27FC236}">
              <a16:creationId xmlns:a16="http://schemas.microsoft.com/office/drawing/2014/main" id="{30AE8520-35E9-41AA-B27E-3622B3085D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915" y="21431"/>
          <a:ext cx="1622423" cy="523876"/>
        </a:xfrm>
        <a:prstGeom prst="rect">
          <a:avLst/>
        </a:prstGeom>
        <a:noFill/>
      </xdr:spPr>
    </xdr:pic>
    <xdr:clientData/>
  </xdr:twoCellAnchor>
  <xdr:twoCellAnchor>
    <xdr:from>
      <xdr:col>11</xdr:col>
      <xdr:colOff>371475</xdr:colOff>
      <xdr:row>0</xdr:row>
      <xdr:rowOff>47625</xdr:rowOff>
    </xdr:from>
    <xdr:to>
      <xdr:col>11</xdr:col>
      <xdr:colOff>1089025</xdr:colOff>
      <xdr:row>1</xdr:row>
      <xdr:rowOff>123825</xdr:rowOff>
    </xdr:to>
    <xdr:sp macro="" textlink="">
      <xdr:nvSpPr>
        <xdr:cNvPr id="4" name="Cuadro de texto 1">
          <a:extLst>
            <a:ext uri="{FF2B5EF4-FFF2-40B4-BE49-F238E27FC236}">
              <a16:creationId xmlns:a16="http://schemas.microsoft.com/office/drawing/2014/main" id="{BE6C75EA-C9BF-41C9-9D7F-750B789B0DA5}"/>
            </a:ext>
          </a:extLst>
        </xdr:cNvPr>
        <xdr:cNvSpPr txBox="1"/>
      </xdr:nvSpPr>
      <xdr:spPr>
        <a:xfrm>
          <a:off x="10848975" y="47625"/>
          <a:ext cx="717550" cy="26670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SIGCMA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177802</xdr:colOff>
      <xdr:row>0</xdr:row>
      <xdr:rowOff>11906</xdr:rowOff>
    </xdr:from>
    <xdr:to>
      <xdr:col>2</xdr:col>
      <xdr:colOff>242888</xdr:colOff>
      <xdr:row>2</xdr:row>
      <xdr:rowOff>154782</xdr:rowOff>
    </xdr:to>
    <xdr:pic>
      <xdr:nvPicPr>
        <xdr:cNvPr id="2" name="Imagen 1" descr="00 Logo CSJ">
          <a:extLst>
            <a:ext uri="{FF2B5EF4-FFF2-40B4-BE49-F238E27FC236}">
              <a16:creationId xmlns:a16="http://schemas.microsoft.com/office/drawing/2014/main" id="{CF4FBFE0-8206-4277-A726-0C6718AFBA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2" y="11906"/>
          <a:ext cx="1627186" cy="523876"/>
        </a:xfrm>
        <a:prstGeom prst="rect">
          <a:avLst/>
        </a:prstGeom>
        <a:noFill/>
      </xdr:spPr>
    </xdr:pic>
    <xdr:clientData/>
  </xdr:twoCellAnchor>
  <xdr:twoCellAnchor>
    <xdr:from>
      <xdr:col>9</xdr:col>
      <xdr:colOff>790575</xdr:colOff>
      <xdr:row>0</xdr:row>
      <xdr:rowOff>66675</xdr:rowOff>
    </xdr:from>
    <xdr:to>
      <xdr:col>9</xdr:col>
      <xdr:colOff>1508125</xdr:colOff>
      <xdr:row>1</xdr:row>
      <xdr:rowOff>142875</xdr:rowOff>
    </xdr:to>
    <xdr:sp macro="" textlink="">
      <xdr:nvSpPr>
        <xdr:cNvPr id="3" name="Cuadro de texto 1">
          <a:extLst>
            <a:ext uri="{FF2B5EF4-FFF2-40B4-BE49-F238E27FC236}">
              <a16:creationId xmlns:a16="http://schemas.microsoft.com/office/drawing/2014/main" id="{CDD2963D-A108-4825-9129-F32BBEFBEEC1}"/>
            </a:ext>
          </a:extLst>
        </xdr:cNvPr>
        <xdr:cNvSpPr txBox="1"/>
      </xdr:nvSpPr>
      <xdr:spPr>
        <a:xfrm>
          <a:off x="14420850" y="66675"/>
          <a:ext cx="717550" cy="26670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SIGCMA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2440-B028-474F-BF91-FF81B32250A8}">
  <dimension ref="A1:AC645"/>
  <sheetViews>
    <sheetView zoomScale="65" zoomScaleNormal="65" workbookViewId="0">
      <pane xSplit="2" ySplit="3" topLeftCell="I65" activePane="bottomRight" state="frozen"/>
      <selection pane="topRight" activeCell="C2" sqref="C2"/>
      <selection pane="bottomLeft" activeCell="C2" sqref="C2"/>
      <selection pane="bottomRight" activeCell="K88" sqref="K88"/>
    </sheetView>
  </sheetViews>
  <sheetFormatPr baseColWidth="10" defaultColWidth="11.42578125" defaultRowHeight="15" x14ac:dyDescent="0.25"/>
  <cols>
    <col min="1" max="1" width="3.7109375" style="2" customWidth="1"/>
    <col min="2" max="2" width="6" style="3" customWidth="1"/>
    <col min="3" max="3" width="23.85546875" style="2" customWidth="1"/>
    <col min="4" max="4" width="26.85546875" style="2" customWidth="1"/>
    <col min="5" max="5" width="8.140625" style="3" customWidth="1"/>
    <col min="6" max="6" width="3.7109375" style="3" customWidth="1"/>
    <col min="7" max="7" width="6" style="3" customWidth="1"/>
    <col min="8" max="8" width="26.85546875" style="2" bestFit="1" customWidth="1"/>
    <col min="9" max="9" width="23.85546875" style="2" bestFit="1" customWidth="1"/>
    <col min="10" max="10" width="8.140625" style="3" customWidth="1"/>
    <col min="11" max="11" width="55.42578125" style="2" customWidth="1"/>
    <col min="12" max="12" width="36.85546875" style="2" customWidth="1"/>
    <col min="13" max="13" width="3.7109375" style="2" customWidth="1"/>
    <col min="14" max="14" width="26.140625" style="2" customWidth="1"/>
    <col min="15" max="15" width="9.85546875" style="3" customWidth="1"/>
    <col min="16" max="16" width="3.7109375" style="2" customWidth="1"/>
    <col min="17" max="21" width="11.42578125" style="2" customWidth="1"/>
    <col min="22" max="23" width="3.7109375" style="2" customWidth="1"/>
    <col min="24" max="24" width="28" style="2" customWidth="1"/>
    <col min="25" max="34" width="20.7109375" style="2" customWidth="1"/>
    <col min="35" max="16384" width="11.42578125" style="2"/>
  </cols>
  <sheetData>
    <row r="1" spans="1:29" x14ac:dyDescent="0.25">
      <c r="A1" s="14" t="str">
        <f>'2. Ejecucion MyMI'!A1</f>
        <v>FORMATO1MyM</v>
      </c>
      <c r="G1" s="14"/>
    </row>
    <row r="3" spans="1:29" s="1" customFormat="1" ht="27.75" customHeight="1" x14ac:dyDescent="0.25">
      <c r="B3" s="8" t="s">
        <v>0</v>
      </c>
      <c r="C3" s="8" t="s">
        <v>1</v>
      </c>
      <c r="D3" s="8" t="s">
        <v>2</v>
      </c>
      <c r="E3" s="9" t="s">
        <v>3</v>
      </c>
      <c r="F3" s="7"/>
      <c r="G3" s="8" t="s">
        <v>0</v>
      </c>
      <c r="H3" s="27" t="s">
        <v>2</v>
      </c>
      <c r="I3" s="27" t="s">
        <v>1</v>
      </c>
      <c r="J3" s="28" t="s">
        <v>3</v>
      </c>
      <c r="K3" s="27" t="s">
        <v>4</v>
      </c>
      <c r="L3" s="27" t="s">
        <v>5</v>
      </c>
      <c r="N3" s="27" t="s">
        <v>6</v>
      </c>
      <c r="O3" s="7" t="s">
        <v>7</v>
      </c>
      <c r="Q3" s="27"/>
      <c r="R3" s="27"/>
      <c r="S3" s="27"/>
      <c r="T3" s="27"/>
      <c r="U3" s="27"/>
      <c r="X3" s="27"/>
      <c r="Y3" s="27"/>
      <c r="Z3" s="27"/>
      <c r="AA3" s="27"/>
      <c r="AB3" s="27"/>
      <c r="AC3" s="27"/>
    </row>
    <row r="4" spans="1:29" x14ac:dyDescent="0.25">
      <c r="B4" s="3">
        <v>1</v>
      </c>
      <c r="C4" s="4" t="s">
        <v>8</v>
      </c>
      <c r="D4" s="2" t="s">
        <v>9</v>
      </c>
      <c r="E4" s="3">
        <v>63</v>
      </c>
      <c r="G4" s="3">
        <v>1</v>
      </c>
      <c r="H4" s="2" t="s">
        <v>9</v>
      </c>
      <c r="I4" s="4" t="s">
        <v>8</v>
      </c>
      <c r="K4" s="1"/>
      <c r="L4" s="1"/>
      <c r="M4" s="1"/>
      <c r="N4" s="4" t="s">
        <v>8</v>
      </c>
      <c r="O4" s="30">
        <v>2</v>
      </c>
      <c r="P4" s="1"/>
      <c r="Q4" s="4" t="str">
        <f>I4</f>
        <v>ARMENIA</v>
      </c>
      <c r="R4" s="4" t="s">
        <v>10</v>
      </c>
      <c r="S4" s="4" t="str">
        <f>I14</f>
        <v>BOGOTÁ</v>
      </c>
      <c r="T4" s="4" t="str">
        <f>I33</f>
        <v>NIVEL CENTRAL</v>
      </c>
      <c r="U4" s="4" t="str">
        <f>I42</f>
        <v>BUCARAMANGA</v>
      </c>
      <c r="V4" s="1"/>
      <c r="W4" s="1"/>
      <c r="X4" s="4" t="str">
        <f>I4</f>
        <v>ARMENIA</v>
      </c>
      <c r="Y4" s="1"/>
      <c r="Z4" s="1"/>
      <c r="AA4" s="1"/>
      <c r="AB4" s="1"/>
      <c r="AC4" s="1"/>
    </row>
    <row r="5" spans="1:29" x14ac:dyDescent="0.25">
      <c r="B5" s="3">
        <v>2</v>
      </c>
      <c r="C5" s="4" t="s">
        <v>10</v>
      </c>
      <c r="D5" s="2" t="s">
        <v>11</v>
      </c>
      <c r="E5" s="3">
        <v>8</v>
      </c>
      <c r="I5" s="6" t="s">
        <v>9</v>
      </c>
      <c r="J5" s="3">
        <v>63</v>
      </c>
      <c r="K5" s="1"/>
      <c r="L5" s="1"/>
      <c r="N5" s="4" t="s">
        <v>10</v>
      </c>
      <c r="O5" s="30">
        <v>3</v>
      </c>
      <c r="Q5" s="6" t="str">
        <f>I5</f>
        <v>QUINDÍO</v>
      </c>
      <c r="R5" s="6" t="str">
        <f>I9</f>
        <v>ATLÁNTICO</v>
      </c>
      <c r="S5" s="6" t="str">
        <f>I15</f>
        <v>AMAZONAS</v>
      </c>
      <c r="T5" s="6" t="str">
        <f>I34</f>
        <v>BOGOTÁ.D.C.</v>
      </c>
      <c r="U5" s="6" t="str">
        <f>I43</f>
        <v>SANTANDER</v>
      </c>
      <c r="X5" s="6" t="str">
        <f>I5</f>
        <v>QUINDÍO</v>
      </c>
    </row>
    <row r="6" spans="1:29" x14ac:dyDescent="0.25">
      <c r="B6" s="3">
        <v>3</v>
      </c>
      <c r="C6" s="4" t="s">
        <v>12</v>
      </c>
      <c r="D6" s="2" t="s">
        <v>13</v>
      </c>
      <c r="E6" s="3">
        <v>91</v>
      </c>
      <c r="I6" s="2" t="s">
        <v>14</v>
      </c>
      <c r="J6" s="3">
        <v>63001</v>
      </c>
      <c r="K6" s="2" t="s">
        <v>15</v>
      </c>
      <c r="L6" s="2" t="s">
        <v>16</v>
      </c>
      <c r="N6" s="4" t="s">
        <v>12</v>
      </c>
      <c r="O6" s="30">
        <v>1</v>
      </c>
      <c r="S6" s="6" t="str">
        <f>I18</f>
        <v>BOGOTÁ.</v>
      </c>
      <c r="X6" s="10" t="str">
        <f>I6</f>
        <v>ARMENIA.</v>
      </c>
      <c r="Y6" s="10" t="str">
        <f>I7</f>
        <v>CALARCA</v>
      </c>
    </row>
    <row r="7" spans="1:29" x14ac:dyDescent="0.25">
      <c r="B7" s="3">
        <v>4</v>
      </c>
      <c r="C7" s="4" t="s">
        <v>12</v>
      </c>
      <c r="D7" s="2" t="s">
        <v>17</v>
      </c>
      <c r="E7" s="3">
        <v>25</v>
      </c>
      <c r="I7" s="2" t="s">
        <v>18</v>
      </c>
      <c r="J7" s="3">
        <v>63130</v>
      </c>
      <c r="K7" s="2" t="s">
        <v>19</v>
      </c>
      <c r="L7" s="2" t="s">
        <v>19</v>
      </c>
      <c r="N7" s="4" t="s">
        <v>20</v>
      </c>
      <c r="O7" s="31">
        <v>0</v>
      </c>
      <c r="S7" s="6" t="str">
        <f>I26</f>
        <v>CUNDINAMARCA</v>
      </c>
      <c r="X7" s="2" t="s">
        <v>15</v>
      </c>
      <c r="Y7" s="2" t="s">
        <v>19</v>
      </c>
    </row>
    <row r="8" spans="1:29" x14ac:dyDescent="0.25">
      <c r="B8" s="3">
        <v>5</v>
      </c>
      <c r="C8" s="4" t="s">
        <v>21</v>
      </c>
      <c r="D8" s="2" t="s">
        <v>22</v>
      </c>
      <c r="E8" s="3">
        <v>11</v>
      </c>
      <c r="G8" s="3">
        <v>2</v>
      </c>
      <c r="H8" s="2" t="s">
        <v>11</v>
      </c>
      <c r="I8" s="4" t="s">
        <v>10</v>
      </c>
      <c r="K8" s="1"/>
      <c r="L8" s="1"/>
      <c r="N8" s="4" t="s">
        <v>23</v>
      </c>
      <c r="O8" s="30">
        <v>21</v>
      </c>
      <c r="X8" s="4" t="str">
        <f>I8</f>
        <v>BARRANQUILLA</v>
      </c>
    </row>
    <row r="9" spans="1:29" x14ac:dyDescent="0.25">
      <c r="B9" s="3">
        <v>6</v>
      </c>
      <c r="C9" s="4" t="s">
        <v>23</v>
      </c>
      <c r="D9" s="2" t="s">
        <v>24</v>
      </c>
      <c r="E9" s="3">
        <v>68</v>
      </c>
      <c r="I9" s="6" t="s">
        <v>11</v>
      </c>
      <c r="J9" s="3">
        <v>8</v>
      </c>
      <c r="N9" s="4" t="s">
        <v>25</v>
      </c>
      <c r="O9" s="30">
        <v>27</v>
      </c>
      <c r="Q9" s="4" t="str">
        <f>I64</f>
        <v>CALI</v>
      </c>
      <c r="R9" s="4" t="str">
        <f>I77</f>
        <v>CARTAGENA</v>
      </c>
      <c r="S9" s="4" t="str">
        <f>I91</f>
        <v>CÚCUTA</v>
      </c>
      <c r="T9" s="4" t="str">
        <f>I113</f>
        <v>IBAGUÉ</v>
      </c>
      <c r="U9" s="4" t="str">
        <f>I128</f>
        <v>MANIZALEZ</v>
      </c>
      <c r="X9" s="6" t="str">
        <f>I9</f>
        <v>ATLÁNTICO</v>
      </c>
    </row>
    <row r="10" spans="1:29" x14ac:dyDescent="0.25">
      <c r="B10" s="3">
        <v>7</v>
      </c>
      <c r="C10" s="4" t="s">
        <v>25</v>
      </c>
      <c r="D10" s="2" t="s">
        <v>26</v>
      </c>
      <c r="E10" s="3">
        <v>76</v>
      </c>
      <c r="I10" s="2" t="s">
        <v>27</v>
      </c>
      <c r="J10" s="3">
        <v>8001</v>
      </c>
      <c r="K10" s="2" t="s">
        <v>28</v>
      </c>
      <c r="L10" s="2" t="s">
        <v>29</v>
      </c>
      <c r="N10" s="4" t="s">
        <v>30</v>
      </c>
      <c r="O10" s="30">
        <v>4</v>
      </c>
      <c r="Q10" s="6" t="str">
        <f>I65</f>
        <v>VALLE.DEL.CAUCA</v>
      </c>
      <c r="R10" s="6" t="str">
        <f>I78</f>
        <v>BOLIVAR</v>
      </c>
      <c r="S10" s="6" t="str">
        <f>I92</f>
        <v>ARAUCA</v>
      </c>
      <c r="T10" s="6" t="str">
        <f>I114</f>
        <v>TOLIMA</v>
      </c>
      <c r="U10" s="6" t="str">
        <f>I129</f>
        <v>CALDAS</v>
      </c>
      <c r="X10" s="10" t="str">
        <f>I10</f>
        <v>BARRANQUILLA.</v>
      </c>
      <c r="Y10" s="10" t="str">
        <f>I13</f>
        <v>SABANALARGA</v>
      </c>
    </row>
    <row r="11" spans="1:29" x14ac:dyDescent="0.25">
      <c r="B11" s="3">
        <v>8</v>
      </c>
      <c r="C11" s="4" t="s">
        <v>30</v>
      </c>
      <c r="D11" s="2" t="s">
        <v>31</v>
      </c>
      <c r="E11" s="3">
        <v>13</v>
      </c>
      <c r="I11" s="2" t="str">
        <f>I10</f>
        <v>BARRANQUILLA.</v>
      </c>
      <c r="J11" s="3">
        <v>8001</v>
      </c>
      <c r="K11" s="2" t="s">
        <v>32</v>
      </c>
      <c r="L11" s="2" t="s">
        <v>33</v>
      </c>
      <c r="N11" s="4" t="s">
        <v>34</v>
      </c>
      <c r="O11" s="30">
        <v>17</v>
      </c>
      <c r="R11" s="6" t="str">
        <f>I89</f>
        <v>SAN.ANDRÉS.Y.PROVIDENCIA</v>
      </c>
      <c r="S11" s="6" t="str">
        <f>I100</f>
        <v>NORTE.DE.SANTANDER</v>
      </c>
      <c r="X11" s="2" t="s">
        <v>28</v>
      </c>
      <c r="Y11" s="2" t="s">
        <v>35</v>
      </c>
    </row>
    <row r="12" spans="1:29" x14ac:dyDescent="0.25">
      <c r="B12" s="3">
        <v>9</v>
      </c>
      <c r="C12" s="4" t="s">
        <v>30</v>
      </c>
      <c r="D12" s="2" t="s">
        <v>36</v>
      </c>
      <c r="E12" s="3">
        <v>88</v>
      </c>
      <c r="I12" s="2" t="str">
        <f>I10</f>
        <v>BARRANQUILLA.</v>
      </c>
      <c r="J12" s="3">
        <v>8001</v>
      </c>
      <c r="K12" s="2" t="s">
        <v>37</v>
      </c>
      <c r="L12" s="2" t="s">
        <v>38</v>
      </c>
      <c r="N12" s="4" t="s">
        <v>39</v>
      </c>
      <c r="O12" s="30">
        <v>26</v>
      </c>
      <c r="X12" s="2" t="s">
        <v>32</v>
      </c>
    </row>
    <row r="13" spans="1:29" x14ac:dyDescent="0.25">
      <c r="B13" s="3">
        <v>10</v>
      </c>
      <c r="C13" s="4" t="s">
        <v>34</v>
      </c>
      <c r="D13" s="2" t="s">
        <v>40</v>
      </c>
      <c r="E13" s="3">
        <v>81</v>
      </c>
      <c r="I13" s="2" t="s">
        <v>41</v>
      </c>
      <c r="J13" s="3">
        <v>8638</v>
      </c>
      <c r="K13" s="2" t="s">
        <v>35</v>
      </c>
      <c r="L13" s="2" t="s">
        <v>42</v>
      </c>
      <c r="N13" s="4" t="s">
        <v>43</v>
      </c>
      <c r="O13" s="30">
        <v>7</v>
      </c>
      <c r="Q13" s="4" t="str">
        <f>I137</f>
        <v>MEDELLÍN</v>
      </c>
      <c r="R13" s="4" t="str">
        <f>I166</f>
        <v>MONTERÍA</v>
      </c>
      <c r="S13" s="4" t="str">
        <f>I179</f>
        <v>NEIVA</v>
      </c>
      <c r="T13" s="4" t="str">
        <f>I197</f>
        <v>PASTO</v>
      </c>
      <c r="U13" s="4" t="str">
        <f>I216</f>
        <v>PEREIRA</v>
      </c>
      <c r="X13" s="2" t="s">
        <v>37</v>
      </c>
    </row>
    <row r="14" spans="1:29" x14ac:dyDescent="0.25">
      <c r="B14" s="3">
        <v>11</v>
      </c>
      <c r="C14" s="4" t="s">
        <v>34</v>
      </c>
      <c r="D14" s="2" t="s">
        <v>44</v>
      </c>
      <c r="E14" s="3">
        <v>54</v>
      </c>
      <c r="G14" s="3">
        <v>3</v>
      </c>
      <c r="H14" s="2" t="s">
        <v>13</v>
      </c>
      <c r="I14" s="4" t="s">
        <v>12</v>
      </c>
      <c r="K14" s="1"/>
      <c r="L14" s="1"/>
      <c r="N14" s="4" t="s">
        <v>45</v>
      </c>
      <c r="O14" s="30">
        <v>2</v>
      </c>
      <c r="Q14" s="6" t="str">
        <f>I138</f>
        <v>ANTIOQUIA</v>
      </c>
      <c r="R14" s="6" t="str">
        <f>I167</f>
        <v>CÓRDOBA</v>
      </c>
      <c r="S14" s="6" t="str">
        <f>I180</f>
        <v>CAQUETÁ</v>
      </c>
      <c r="T14" s="6" t="str">
        <f>I198</f>
        <v>NARIÑO</v>
      </c>
      <c r="U14" s="6" t="str">
        <f>I217</f>
        <v>RISARALDA</v>
      </c>
      <c r="X14" s="4" t="str">
        <f>I14</f>
        <v>BOGOTÁ</v>
      </c>
    </row>
    <row r="15" spans="1:29" x14ac:dyDescent="0.25">
      <c r="B15" s="3">
        <v>12</v>
      </c>
      <c r="C15" s="4" t="s">
        <v>39</v>
      </c>
      <c r="D15" s="2" t="s">
        <v>46</v>
      </c>
      <c r="E15" s="3">
        <v>73</v>
      </c>
      <c r="I15" s="6" t="s">
        <v>13</v>
      </c>
      <c r="J15" s="3">
        <v>91</v>
      </c>
      <c r="N15" s="4" t="s">
        <v>47</v>
      </c>
      <c r="O15" s="30">
        <v>11</v>
      </c>
      <c r="Q15" s="6" t="str">
        <f>I150</f>
        <v>CHOCÓ</v>
      </c>
      <c r="S15" s="6" t="str">
        <f>I185</f>
        <v>HUILA</v>
      </c>
      <c r="T15" s="6" t="str">
        <f>I211</f>
        <v>PUTUMAYO</v>
      </c>
      <c r="X15" s="6" t="str">
        <f>I15</f>
        <v>AMAZONAS</v>
      </c>
    </row>
    <row r="16" spans="1:29" x14ac:dyDescent="0.25">
      <c r="B16" s="3">
        <v>13</v>
      </c>
      <c r="C16" s="4" t="s">
        <v>43</v>
      </c>
      <c r="D16" s="2" t="s">
        <v>48</v>
      </c>
      <c r="E16" s="3">
        <v>17</v>
      </c>
      <c r="I16" s="2" t="s">
        <v>49</v>
      </c>
      <c r="J16" s="3">
        <v>91001</v>
      </c>
      <c r="K16" s="2" t="s">
        <v>50</v>
      </c>
      <c r="L16" s="2" t="s">
        <v>16</v>
      </c>
      <c r="N16" s="4" t="s">
        <v>51</v>
      </c>
      <c r="O16" s="30">
        <v>12</v>
      </c>
      <c r="X16" s="10" t="str">
        <f>I16</f>
        <v>LETICIA</v>
      </c>
      <c r="Y16" s="32" t="str">
        <f>I17</f>
        <v>PUERTO.NARIÑO</v>
      </c>
    </row>
    <row r="17" spans="2:29" x14ac:dyDescent="0.25">
      <c r="B17" s="3">
        <v>14</v>
      </c>
      <c r="C17" s="4" t="s">
        <v>45</v>
      </c>
      <c r="D17" s="2" t="s">
        <v>52</v>
      </c>
      <c r="E17" s="3">
        <v>5</v>
      </c>
      <c r="I17" s="2" t="s">
        <v>53</v>
      </c>
      <c r="J17" s="3">
        <v>91540</v>
      </c>
      <c r="K17" s="2" t="s">
        <v>54</v>
      </c>
      <c r="L17" s="2" t="s">
        <v>55</v>
      </c>
      <c r="N17" s="4" t="s">
        <v>56</v>
      </c>
      <c r="O17" s="30">
        <v>16</v>
      </c>
      <c r="Q17" s="4" t="str">
        <f>I226</f>
        <v>POPAYÁN</v>
      </c>
      <c r="R17" s="4" t="str">
        <f>I239</f>
        <v>SANTA.MARTA</v>
      </c>
      <c r="S17" s="4" t="str">
        <f>I256</f>
        <v>SINCELEJO</v>
      </c>
      <c r="T17" s="4" t="str">
        <f>I275</f>
        <v>TUNJA</v>
      </c>
      <c r="U17" s="4" t="str">
        <f>I305</f>
        <v>VALLEDUPAR</v>
      </c>
      <c r="X17" s="2" t="s">
        <v>50</v>
      </c>
      <c r="Y17" s="2" t="s">
        <v>54</v>
      </c>
    </row>
    <row r="18" spans="2:29" x14ac:dyDescent="0.25">
      <c r="B18" s="3">
        <v>15</v>
      </c>
      <c r="C18" s="4" t="s">
        <v>45</v>
      </c>
      <c r="D18" s="2" t="s">
        <v>57</v>
      </c>
      <c r="E18" s="3">
        <v>27</v>
      </c>
      <c r="I18" s="6" t="s">
        <v>58</v>
      </c>
      <c r="J18" s="3">
        <v>11</v>
      </c>
      <c r="N18" s="4" t="s">
        <v>59</v>
      </c>
      <c r="O18" s="30">
        <v>20</v>
      </c>
      <c r="Q18" s="6" t="str">
        <f>I227</f>
        <v>CAUCA</v>
      </c>
      <c r="R18" s="6" t="str">
        <f>I240</f>
        <v>MAGDALENA</v>
      </c>
      <c r="S18" s="6" t="str">
        <f>I257</f>
        <v>SUCRE</v>
      </c>
      <c r="T18" s="6" t="str">
        <f>I276</f>
        <v>BOYACÁ</v>
      </c>
      <c r="U18" s="6" t="s">
        <v>60</v>
      </c>
      <c r="X18" s="6" t="str">
        <f>I18</f>
        <v>BOGOTÁ.</v>
      </c>
    </row>
    <row r="19" spans="2:29" x14ac:dyDescent="0.25">
      <c r="B19" s="3">
        <v>16</v>
      </c>
      <c r="C19" s="4" t="s">
        <v>47</v>
      </c>
      <c r="D19" s="2" t="s">
        <v>61</v>
      </c>
      <c r="E19" s="3">
        <v>23</v>
      </c>
      <c r="I19" s="2" t="s">
        <v>62</v>
      </c>
      <c r="J19" s="3">
        <v>11001</v>
      </c>
      <c r="K19" s="2" t="s">
        <v>63</v>
      </c>
      <c r="L19" s="2" t="s">
        <v>64</v>
      </c>
      <c r="N19" s="4" t="s">
        <v>65</v>
      </c>
      <c r="O19" s="30">
        <v>9</v>
      </c>
      <c r="T19" s="6" t="str">
        <f>I297</f>
        <v>CASANARE</v>
      </c>
      <c r="U19" s="6" t="str">
        <f>I322</f>
        <v>LA GUAJIRA</v>
      </c>
      <c r="X19" s="10" t="str">
        <f>I19</f>
        <v>BOGOTÁ_</v>
      </c>
    </row>
    <row r="20" spans="2:29" x14ac:dyDescent="0.25">
      <c r="B20" s="3">
        <v>17</v>
      </c>
      <c r="C20" s="4" t="s">
        <v>51</v>
      </c>
      <c r="D20" s="2" t="s">
        <v>66</v>
      </c>
      <c r="E20" s="3">
        <v>18</v>
      </c>
      <c r="I20" s="2" t="str">
        <f>I19</f>
        <v>BOGOTÁ_</v>
      </c>
      <c r="J20" s="3">
        <v>11001</v>
      </c>
      <c r="K20" s="2" t="s">
        <v>67</v>
      </c>
      <c r="L20" s="2" t="s">
        <v>68</v>
      </c>
      <c r="N20" s="4" t="s">
        <v>69</v>
      </c>
      <c r="O20" s="30">
        <v>14</v>
      </c>
      <c r="X20" s="2" t="s">
        <v>63</v>
      </c>
    </row>
    <row r="21" spans="2:29" x14ac:dyDescent="0.25">
      <c r="B21" s="3">
        <v>18</v>
      </c>
      <c r="C21" s="4" t="s">
        <v>51</v>
      </c>
      <c r="D21" s="2" t="s">
        <v>70</v>
      </c>
      <c r="E21" s="3">
        <v>41</v>
      </c>
      <c r="I21" s="2" t="str">
        <f>I19</f>
        <v>BOGOTÁ_</v>
      </c>
      <c r="J21" s="3">
        <v>11001</v>
      </c>
      <c r="K21" s="2" t="s">
        <v>71</v>
      </c>
      <c r="L21" s="2" t="s">
        <v>72</v>
      </c>
      <c r="N21" s="4" t="s">
        <v>73</v>
      </c>
      <c r="O21" s="30">
        <v>25</v>
      </c>
      <c r="Q21" s="4" t="str">
        <f>I328</f>
        <v>VILLAVICENCIO</v>
      </c>
      <c r="X21" s="2" t="s">
        <v>67</v>
      </c>
    </row>
    <row r="22" spans="2:29" x14ac:dyDescent="0.25">
      <c r="B22" s="3">
        <v>19</v>
      </c>
      <c r="C22" s="4" t="s">
        <v>56</v>
      </c>
      <c r="D22" s="2" t="s">
        <v>74</v>
      </c>
      <c r="E22" s="3">
        <v>52</v>
      </c>
      <c r="I22" s="2" t="str">
        <f>I19</f>
        <v>BOGOTÁ_</v>
      </c>
      <c r="J22" s="3">
        <v>11001</v>
      </c>
      <c r="K22" s="2" t="s">
        <v>75</v>
      </c>
      <c r="L22" s="2" t="s">
        <v>76</v>
      </c>
      <c r="N22" s="4" t="s">
        <v>77</v>
      </c>
      <c r="O22" s="30">
        <v>5</v>
      </c>
      <c r="Q22" s="6" t="str">
        <f>I329</f>
        <v>GUAINÍA</v>
      </c>
      <c r="X22" s="2" t="s">
        <v>71</v>
      </c>
    </row>
    <row r="23" spans="2:29" x14ac:dyDescent="0.25">
      <c r="B23" s="3">
        <v>20</v>
      </c>
      <c r="C23" s="4" t="s">
        <v>56</v>
      </c>
      <c r="D23" s="2" t="s">
        <v>78</v>
      </c>
      <c r="E23" s="3">
        <v>86</v>
      </c>
      <c r="I23" s="2" t="str">
        <f>I19</f>
        <v>BOGOTÁ_</v>
      </c>
      <c r="J23" s="3">
        <v>11001</v>
      </c>
      <c r="K23" s="2" t="s">
        <v>79</v>
      </c>
      <c r="L23" s="2" t="s">
        <v>80</v>
      </c>
      <c r="N23" s="4" t="s">
        <v>81</v>
      </c>
      <c r="O23" s="30">
        <v>10</v>
      </c>
      <c r="Q23" s="6" t="str">
        <f>I333</f>
        <v>GUAVIARE</v>
      </c>
      <c r="X23" s="2" t="s">
        <v>75</v>
      </c>
    </row>
    <row r="24" spans="2:29" x14ac:dyDescent="0.25">
      <c r="B24" s="3">
        <v>21</v>
      </c>
      <c r="C24" s="4" t="s">
        <v>59</v>
      </c>
      <c r="D24" s="2" t="s">
        <v>82</v>
      </c>
      <c r="E24" s="3">
        <v>66</v>
      </c>
      <c r="I24" s="2" t="str">
        <f>I19</f>
        <v>BOGOTÁ_</v>
      </c>
      <c r="J24" s="3">
        <v>11001</v>
      </c>
      <c r="K24" s="2" t="s">
        <v>83</v>
      </c>
      <c r="L24" s="2" t="s">
        <v>84</v>
      </c>
      <c r="N24" s="4" t="s">
        <v>85</v>
      </c>
      <c r="O24" s="30">
        <v>15</v>
      </c>
      <c r="Q24" s="6" t="s">
        <v>86</v>
      </c>
      <c r="X24" s="2" t="s">
        <v>79</v>
      </c>
    </row>
    <row r="25" spans="2:29" x14ac:dyDescent="0.25">
      <c r="B25" s="3">
        <v>22</v>
      </c>
      <c r="C25" s="4" t="s">
        <v>65</v>
      </c>
      <c r="D25" s="2" t="s">
        <v>87</v>
      </c>
      <c r="E25" s="3">
        <v>19</v>
      </c>
      <c r="I25" s="2" t="str">
        <f>I19</f>
        <v>BOGOTÁ_</v>
      </c>
      <c r="J25" s="3">
        <v>11001</v>
      </c>
      <c r="K25" s="2" t="s">
        <v>88</v>
      </c>
      <c r="L25" s="2" t="s">
        <v>89</v>
      </c>
      <c r="N25" s="15" t="s">
        <v>90</v>
      </c>
      <c r="Q25" s="6" t="str">
        <f>I344</f>
        <v>VAUPÉS</v>
      </c>
      <c r="X25" s="2" t="s">
        <v>83</v>
      </c>
    </row>
    <row r="26" spans="2:29" x14ac:dyDescent="0.25">
      <c r="B26" s="3">
        <v>23</v>
      </c>
      <c r="C26" s="4" t="s">
        <v>91</v>
      </c>
      <c r="D26" s="2" t="s">
        <v>92</v>
      </c>
      <c r="E26" s="3">
        <v>47</v>
      </c>
      <c r="I26" s="6" t="s">
        <v>17</v>
      </c>
      <c r="J26" s="3">
        <v>25</v>
      </c>
      <c r="N26" s="14" t="s">
        <v>40</v>
      </c>
      <c r="O26" s="30">
        <v>17</v>
      </c>
      <c r="Q26" s="6" t="str">
        <f>I346</f>
        <v>VICHADA</v>
      </c>
      <c r="X26" s="2" t="s">
        <v>88</v>
      </c>
    </row>
    <row r="27" spans="2:29" x14ac:dyDescent="0.25">
      <c r="B27" s="3">
        <v>24</v>
      </c>
      <c r="C27" s="4" t="s">
        <v>73</v>
      </c>
      <c r="D27" s="2" t="s">
        <v>93</v>
      </c>
      <c r="E27" s="3">
        <v>70</v>
      </c>
      <c r="I27" s="2" t="s">
        <v>94</v>
      </c>
      <c r="J27" s="3">
        <v>25269</v>
      </c>
      <c r="K27" s="2" t="s">
        <v>95</v>
      </c>
      <c r="L27" s="2" t="s">
        <v>96</v>
      </c>
      <c r="N27" s="14" t="s">
        <v>97</v>
      </c>
      <c r="O27" s="30">
        <v>2</v>
      </c>
      <c r="X27" s="6" t="str">
        <f>I26</f>
        <v>CUNDINAMARCA</v>
      </c>
    </row>
    <row r="28" spans="2:29" x14ac:dyDescent="0.25">
      <c r="B28" s="3">
        <v>25</v>
      </c>
      <c r="C28" s="4" t="s">
        <v>77</v>
      </c>
      <c r="D28" s="2" t="s">
        <v>98</v>
      </c>
      <c r="E28" s="3">
        <v>15</v>
      </c>
      <c r="I28" s="2" t="s">
        <v>99</v>
      </c>
      <c r="J28" s="3">
        <v>25297</v>
      </c>
      <c r="K28" s="2" t="s">
        <v>100</v>
      </c>
      <c r="L28" s="2" t="s">
        <v>101</v>
      </c>
      <c r="N28" s="14" t="s">
        <v>102</v>
      </c>
      <c r="O28" s="30">
        <v>12</v>
      </c>
      <c r="Q28" s="7"/>
      <c r="R28" s="29" t="s">
        <v>103</v>
      </c>
      <c r="S28" s="29"/>
      <c r="T28" s="29"/>
      <c r="U28" s="29"/>
      <c r="X28" s="10" t="str">
        <f>I27</f>
        <v>FACATATIVÁ</v>
      </c>
      <c r="Y28" s="10" t="str">
        <f>I28</f>
        <v>GACHETÁ</v>
      </c>
      <c r="Z28" s="10" t="str">
        <f>I29</f>
        <v>GIRARDOT</v>
      </c>
      <c r="AA28" s="10" t="str">
        <f>I30</f>
        <v>YACOPÍ</v>
      </c>
      <c r="AB28" s="10" t="str">
        <f>I31</f>
        <v>SOACHA</v>
      </c>
      <c r="AC28" s="10" t="str">
        <f>I32</f>
        <v>ZIPAQUIRÁ</v>
      </c>
    </row>
    <row r="29" spans="2:29" x14ac:dyDescent="0.25">
      <c r="B29" s="3">
        <v>26</v>
      </c>
      <c r="C29" s="4" t="s">
        <v>77</v>
      </c>
      <c r="D29" s="2" t="s">
        <v>104</v>
      </c>
      <c r="E29" s="3">
        <v>85</v>
      </c>
      <c r="I29" s="2" t="s">
        <v>105</v>
      </c>
      <c r="J29" s="3">
        <v>25307</v>
      </c>
      <c r="K29" s="2" t="s">
        <v>106</v>
      </c>
      <c r="L29" s="2" t="s">
        <v>16</v>
      </c>
      <c r="N29" s="14" t="s">
        <v>107</v>
      </c>
      <c r="O29" s="30">
        <v>5</v>
      </c>
      <c r="Q29" s="7"/>
      <c r="R29" s="25" t="s">
        <v>108</v>
      </c>
      <c r="X29" s="2" t="s">
        <v>95</v>
      </c>
      <c r="Y29" s="2" t="s">
        <v>100</v>
      </c>
      <c r="Z29" s="2" t="s">
        <v>106</v>
      </c>
      <c r="AA29" s="2" t="s">
        <v>109</v>
      </c>
      <c r="AB29" s="2" t="s">
        <v>110</v>
      </c>
      <c r="AC29" s="2" t="s">
        <v>111</v>
      </c>
    </row>
    <row r="30" spans="2:29" x14ac:dyDescent="0.25">
      <c r="B30" s="3">
        <v>27</v>
      </c>
      <c r="C30" s="4" t="s">
        <v>81</v>
      </c>
      <c r="D30" s="2" t="s">
        <v>60</v>
      </c>
      <c r="E30" s="3">
        <v>20</v>
      </c>
      <c r="I30" s="2" t="s">
        <v>112</v>
      </c>
      <c r="J30" s="3">
        <v>25885</v>
      </c>
      <c r="K30" s="2" t="s">
        <v>109</v>
      </c>
      <c r="L30" s="2" t="s">
        <v>113</v>
      </c>
      <c r="N30" s="14" t="s">
        <v>114</v>
      </c>
      <c r="O30" s="30">
        <v>10</v>
      </c>
      <c r="Q30" s="9"/>
      <c r="R30" s="29" t="s">
        <v>115</v>
      </c>
      <c r="X30" s="4" t="str">
        <f>I33</f>
        <v>NIVEL CENTRAL</v>
      </c>
    </row>
    <row r="31" spans="2:29" x14ac:dyDescent="0.25">
      <c r="B31" s="3">
        <v>28</v>
      </c>
      <c r="C31" s="4" t="s">
        <v>81</v>
      </c>
      <c r="D31" s="2" t="s">
        <v>116</v>
      </c>
      <c r="E31" s="3">
        <v>44</v>
      </c>
      <c r="I31" s="2" t="s">
        <v>117</v>
      </c>
      <c r="J31" s="3">
        <v>25754</v>
      </c>
      <c r="K31" s="2" t="s">
        <v>110</v>
      </c>
      <c r="L31" s="2" t="s">
        <v>118</v>
      </c>
      <c r="N31" s="2" t="s">
        <v>119</v>
      </c>
      <c r="O31" s="30">
        <v>4</v>
      </c>
      <c r="Q31" s="9">
        <v>1</v>
      </c>
      <c r="R31" s="119" t="s">
        <v>120</v>
      </c>
      <c r="X31" s="6" t="str">
        <f>I34</f>
        <v>BOGOTÁ.D.C.</v>
      </c>
    </row>
    <row r="32" spans="2:29" x14ac:dyDescent="0.25">
      <c r="B32" s="3">
        <v>29</v>
      </c>
      <c r="C32" s="4" t="s">
        <v>85</v>
      </c>
      <c r="D32" s="2" t="s">
        <v>121</v>
      </c>
      <c r="E32" s="3">
        <v>94</v>
      </c>
      <c r="I32" s="2" t="s">
        <v>122</v>
      </c>
      <c r="J32" s="3">
        <v>25889</v>
      </c>
      <c r="K32" s="2" t="s">
        <v>111</v>
      </c>
      <c r="L32" s="2" t="s">
        <v>16</v>
      </c>
      <c r="N32" s="14" t="s">
        <v>6</v>
      </c>
      <c r="Q32" s="9">
        <v>2</v>
      </c>
      <c r="R32" s="24" t="s">
        <v>123</v>
      </c>
      <c r="X32" s="10" t="str">
        <f>I35</f>
        <v>BOGOTÁ.D.C._</v>
      </c>
    </row>
    <row r="33" spans="2:29" x14ac:dyDescent="0.25">
      <c r="B33" s="3">
        <v>30</v>
      </c>
      <c r="C33" s="4" t="s">
        <v>85</v>
      </c>
      <c r="D33" s="2" t="s">
        <v>124</v>
      </c>
      <c r="E33" s="3">
        <v>95</v>
      </c>
      <c r="G33" s="3">
        <v>5</v>
      </c>
      <c r="H33" s="2" t="s">
        <v>22</v>
      </c>
      <c r="I33" s="4" t="s">
        <v>21</v>
      </c>
      <c r="K33" s="1"/>
      <c r="L33" s="1"/>
      <c r="Q33" s="9">
        <v>3</v>
      </c>
      <c r="R33" s="24" t="s">
        <v>125</v>
      </c>
      <c r="X33" s="2" t="s">
        <v>126</v>
      </c>
    </row>
    <row r="34" spans="2:29" x14ac:dyDescent="0.25">
      <c r="B34" s="3">
        <v>31</v>
      </c>
      <c r="C34" s="4" t="s">
        <v>85</v>
      </c>
      <c r="D34" s="2" t="s">
        <v>86</v>
      </c>
      <c r="E34" s="3">
        <v>50</v>
      </c>
      <c r="I34" s="6" t="s">
        <v>127</v>
      </c>
      <c r="J34" s="3">
        <v>11</v>
      </c>
      <c r="Q34" s="9">
        <v>4</v>
      </c>
      <c r="R34" s="24" t="s">
        <v>128</v>
      </c>
      <c r="X34" s="2" t="s">
        <v>129</v>
      </c>
    </row>
    <row r="35" spans="2:29" x14ac:dyDescent="0.25">
      <c r="B35" s="3">
        <v>32</v>
      </c>
      <c r="C35" s="4" t="s">
        <v>85</v>
      </c>
      <c r="D35" s="2" t="s">
        <v>130</v>
      </c>
      <c r="E35" s="3">
        <v>97</v>
      </c>
      <c r="I35" s="2" t="s">
        <v>131</v>
      </c>
      <c r="J35" s="3">
        <v>11001</v>
      </c>
      <c r="K35" s="2" t="s">
        <v>126</v>
      </c>
      <c r="L35" s="2" t="s">
        <v>132</v>
      </c>
      <c r="X35" s="2" t="s">
        <v>133</v>
      </c>
    </row>
    <row r="36" spans="2:29" x14ac:dyDescent="0.25">
      <c r="B36" s="3">
        <v>33</v>
      </c>
      <c r="C36" s="4" t="s">
        <v>85</v>
      </c>
      <c r="D36" s="2" t="s">
        <v>134</v>
      </c>
      <c r="E36" s="3">
        <v>99</v>
      </c>
      <c r="I36" s="2" t="str">
        <f>I35</f>
        <v>BOGOTÁ.D.C._</v>
      </c>
      <c r="J36" s="3">
        <v>11001</v>
      </c>
      <c r="K36" s="2" t="s">
        <v>129</v>
      </c>
      <c r="L36" s="2" t="s">
        <v>135</v>
      </c>
      <c r="X36" s="2" t="s">
        <v>136</v>
      </c>
    </row>
    <row r="37" spans="2:29" x14ac:dyDescent="0.25">
      <c r="C37" s="4"/>
      <c r="I37" s="2" t="str">
        <f>I35</f>
        <v>BOGOTÁ.D.C._</v>
      </c>
      <c r="J37" s="3">
        <v>11001</v>
      </c>
      <c r="K37" s="2" t="s">
        <v>133</v>
      </c>
      <c r="L37" s="2" t="s">
        <v>137</v>
      </c>
      <c r="N37" s="9"/>
      <c r="O37" s="29" t="s">
        <v>138</v>
      </c>
      <c r="X37" s="2" t="s">
        <v>139</v>
      </c>
    </row>
    <row r="38" spans="2:29" x14ac:dyDescent="0.25">
      <c r="I38" s="2" t="str">
        <f>I35</f>
        <v>BOGOTÁ.D.C._</v>
      </c>
      <c r="J38" s="3">
        <v>11001</v>
      </c>
      <c r="K38" s="2" t="s">
        <v>136</v>
      </c>
      <c r="L38" s="2" t="s">
        <v>140</v>
      </c>
      <c r="N38" s="8">
        <v>1</v>
      </c>
      <c r="O38" s="24" t="s">
        <v>141</v>
      </c>
      <c r="X38" s="2" t="s">
        <v>142</v>
      </c>
    </row>
    <row r="39" spans="2:29" x14ac:dyDescent="0.25">
      <c r="B39" s="13" t="s">
        <v>0</v>
      </c>
      <c r="C39" s="13" t="s">
        <v>1</v>
      </c>
      <c r="D39" s="13" t="s">
        <v>90</v>
      </c>
      <c r="I39" s="2" t="str">
        <f>I35</f>
        <v>BOGOTÁ.D.C._</v>
      </c>
      <c r="J39" s="3">
        <v>11001</v>
      </c>
      <c r="K39" s="2" t="s">
        <v>139</v>
      </c>
      <c r="L39" s="2" t="s">
        <v>143</v>
      </c>
      <c r="N39" s="8">
        <v>2</v>
      </c>
      <c r="O39" s="24" t="s">
        <v>144</v>
      </c>
      <c r="X39" s="2" t="s">
        <v>145</v>
      </c>
    </row>
    <row r="40" spans="2:29" x14ac:dyDescent="0.25">
      <c r="B40" s="3">
        <v>1</v>
      </c>
      <c r="C40" s="4" t="s">
        <v>34</v>
      </c>
      <c r="D40" s="14" t="s">
        <v>40</v>
      </c>
      <c r="E40" s="3">
        <v>81</v>
      </c>
      <c r="I40" s="2" t="str">
        <f>I35</f>
        <v>BOGOTÁ.D.C._</v>
      </c>
      <c r="J40" s="3">
        <v>11001</v>
      </c>
      <c r="K40" s="2" t="s">
        <v>142</v>
      </c>
      <c r="L40" s="2" t="s">
        <v>146</v>
      </c>
      <c r="N40" s="8">
        <v>3</v>
      </c>
      <c r="O40" s="24" t="s">
        <v>147</v>
      </c>
      <c r="X40" s="4" t="str">
        <f>I42</f>
        <v>BUCARAMANGA</v>
      </c>
    </row>
    <row r="41" spans="2:29" x14ac:dyDescent="0.25">
      <c r="B41" s="3">
        <v>2</v>
      </c>
      <c r="C41" s="4" t="s">
        <v>45</v>
      </c>
      <c r="D41" s="14" t="s">
        <v>97</v>
      </c>
      <c r="E41" s="3">
        <v>27001</v>
      </c>
      <c r="I41" s="2" t="str">
        <f>I35</f>
        <v>BOGOTÁ.D.C._</v>
      </c>
      <c r="J41" s="3">
        <v>11001</v>
      </c>
      <c r="K41" s="2" t="s">
        <v>145</v>
      </c>
      <c r="L41" s="2" t="s">
        <v>148</v>
      </c>
      <c r="N41" s="8">
        <v>4</v>
      </c>
      <c r="O41" s="24" t="s">
        <v>149</v>
      </c>
      <c r="X41" s="6" t="str">
        <f>I43</f>
        <v>SANTANDER</v>
      </c>
    </row>
    <row r="42" spans="2:29" x14ac:dyDescent="0.25">
      <c r="B42" s="3">
        <v>3</v>
      </c>
      <c r="C42" s="4" t="s">
        <v>51</v>
      </c>
      <c r="D42" s="14" t="s">
        <v>102</v>
      </c>
      <c r="E42" s="3">
        <v>18001</v>
      </c>
      <c r="G42" s="3">
        <v>6</v>
      </c>
      <c r="H42" s="2" t="s">
        <v>24</v>
      </c>
      <c r="I42" s="4" t="s">
        <v>23</v>
      </c>
      <c r="K42" s="1"/>
      <c r="L42" s="1"/>
      <c r="N42" s="8">
        <v>5</v>
      </c>
      <c r="O42" s="24" t="s">
        <v>150</v>
      </c>
      <c r="X42" s="26" t="str">
        <f>I44</f>
        <v>ALBANIA.Santander</v>
      </c>
      <c r="Y42" s="10" t="str">
        <f>I45</f>
        <v>BARRANCABERMEJA</v>
      </c>
      <c r="Z42" s="10" t="str">
        <f>I46</f>
        <v>BUCARAMANGA.</v>
      </c>
      <c r="AA42" s="10" t="str">
        <f>I49</f>
        <v>CHARALÁ</v>
      </c>
      <c r="AB42" s="10" t="str">
        <f>I50</f>
        <v>CHIPATÁ</v>
      </c>
      <c r="AC42" s="10" t="str">
        <f>I51</f>
        <v>CONFINES</v>
      </c>
    </row>
    <row r="43" spans="2:29" x14ac:dyDescent="0.25">
      <c r="B43" s="3">
        <v>4</v>
      </c>
      <c r="C43" s="4" t="s">
        <v>77</v>
      </c>
      <c r="D43" s="14" t="s">
        <v>107</v>
      </c>
      <c r="E43" s="3">
        <v>85001</v>
      </c>
      <c r="I43" s="6" t="s">
        <v>24</v>
      </c>
      <c r="J43" s="3">
        <v>68</v>
      </c>
      <c r="N43" s="8">
        <v>6</v>
      </c>
      <c r="O43" s="24" t="s">
        <v>151</v>
      </c>
      <c r="X43" s="2" t="s">
        <v>152</v>
      </c>
      <c r="Y43" s="2" t="s">
        <v>153</v>
      </c>
      <c r="Z43" s="2" t="s">
        <v>154</v>
      </c>
      <c r="AA43" s="2" t="s">
        <v>155</v>
      </c>
      <c r="AB43" s="2" t="s">
        <v>156</v>
      </c>
      <c r="AC43" s="2" t="s">
        <v>157</v>
      </c>
    </row>
    <row r="44" spans="2:29" x14ac:dyDescent="0.25">
      <c r="B44" s="3">
        <v>5</v>
      </c>
      <c r="C44" s="4" t="s">
        <v>81</v>
      </c>
      <c r="D44" s="14" t="s">
        <v>114</v>
      </c>
      <c r="E44" s="3">
        <v>44001</v>
      </c>
      <c r="I44" s="2" t="s">
        <v>158</v>
      </c>
      <c r="J44" s="3">
        <v>68020</v>
      </c>
      <c r="K44" s="2" t="s">
        <v>152</v>
      </c>
      <c r="L44" s="2" t="s">
        <v>159</v>
      </c>
      <c r="N44" s="8">
        <v>7</v>
      </c>
      <c r="O44" s="24" t="s">
        <v>160</v>
      </c>
      <c r="Z44" s="2" t="s">
        <v>161</v>
      </c>
      <c r="AA44" s="2" t="s">
        <v>162</v>
      </c>
    </row>
    <row r="45" spans="2:29" x14ac:dyDescent="0.25">
      <c r="B45" s="3">
        <v>6</v>
      </c>
      <c r="C45" s="4" t="s">
        <v>30</v>
      </c>
      <c r="D45" s="2" t="s">
        <v>119</v>
      </c>
      <c r="I45" s="2" t="s">
        <v>163</v>
      </c>
      <c r="J45" s="3">
        <v>68081</v>
      </c>
      <c r="K45" s="2" t="s">
        <v>153</v>
      </c>
      <c r="L45" s="2" t="s">
        <v>16</v>
      </c>
      <c r="N45" s="8">
        <v>8</v>
      </c>
      <c r="O45" s="24" t="s">
        <v>164</v>
      </c>
      <c r="Z45" s="2" t="s">
        <v>165</v>
      </c>
    </row>
    <row r="46" spans="2:29" x14ac:dyDescent="0.25">
      <c r="I46" s="2" t="s">
        <v>166</v>
      </c>
      <c r="J46" s="3">
        <v>68001</v>
      </c>
      <c r="K46" s="2" t="s">
        <v>154</v>
      </c>
      <c r="L46" s="2" t="s">
        <v>16</v>
      </c>
      <c r="N46" s="8">
        <v>9</v>
      </c>
      <c r="O46" s="24" t="s">
        <v>167</v>
      </c>
    </row>
    <row r="47" spans="2:29" x14ac:dyDescent="0.25">
      <c r="I47" s="2" t="str">
        <f>I46</f>
        <v>BUCARAMANGA.</v>
      </c>
      <c r="J47" s="3">
        <v>68001</v>
      </c>
      <c r="K47" s="2" t="s">
        <v>161</v>
      </c>
      <c r="L47" s="2" t="s">
        <v>168</v>
      </c>
      <c r="N47" s="8">
        <v>10</v>
      </c>
      <c r="O47" s="24" t="s">
        <v>169</v>
      </c>
      <c r="X47" s="10" t="str">
        <f>I52</f>
        <v>EL.CARMEN.DE.CHUCURÍ</v>
      </c>
      <c r="Y47" s="10" t="str">
        <f>I53</f>
        <v>GÜEPSA</v>
      </c>
      <c r="Z47" s="10" t="str">
        <f>I54</f>
        <v>AGUADA</v>
      </c>
      <c r="AA47" s="10" t="str">
        <f>I55</f>
        <v>LA.BELLEZA</v>
      </c>
      <c r="AB47" s="10" t="str">
        <f>I56</f>
        <v>PUERTO.PARRA</v>
      </c>
      <c r="AC47" s="10" t="str">
        <f>I57</f>
        <v>PUERTO.WILCHES</v>
      </c>
    </row>
    <row r="48" spans="2:29" x14ac:dyDescent="0.25">
      <c r="I48" s="2" t="str">
        <f>I46</f>
        <v>BUCARAMANGA.</v>
      </c>
      <c r="J48" s="3">
        <v>68001</v>
      </c>
      <c r="K48" s="2" t="s">
        <v>165</v>
      </c>
      <c r="L48" s="2" t="s">
        <v>16</v>
      </c>
      <c r="N48" s="8">
        <v>11</v>
      </c>
      <c r="O48" s="24" t="s">
        <v>170</v>
      </c>
      <c r="X48" s="2" t="s">
        <v>171</v>
      </c>
      <c r="Y48" s="2" t="s">
        <v>172</v>
      </c>
      <c r="Z48" s="2" t="s">
        <v>173</v>
      </c>
      <c r="AA48" s="2" t="s">
        <v>174</v>
      </c>
      <c r="AB48" s="2" t="s">
        <v>175</v>
      </c>
      <c r="AC48" s="2" t="s">
        <v>176</v>
      </c>
    </row>
    <row r="49" spans="7:29" x14ac:dyDescent="0.25">
      <c r="I49" s="2" t="s">
        <v>177</v>
      </c>
      <c r="J49" s="3">
        <v>68167</v>
      </c>
      <c r="K49" s="2" t="s">
        <v>155</v>
      </c>
      <c r="L49" s="2" t="s">
        <v>178</v>
      </c>
      <c r="N49" s="8">
        <v>12</v>
      </c>
      <c r="O49" s="24" t="s">
        <v>179</v>
      </c>
    </row>
    <row r="50" spans="7:29" x14ac:dyDescent="0.25">
      <c r="I50" s="2" t="s">
        <v>180</v>
      </c>
      <c r="J50" s="3">
        <v>68179</v>
      </c>
      <c r="K50" s="2" t="s">
        <v>156</v>
      </c>
      <c r="L50" s="2" t="s">
        <v>181</v>
      </c>
      <c r="X50" s="10" t="str">
        <f>I58</f>
        <v>SAN GIL</v>
      </c>
      <c r="Y50" s="10" t="str">
        <f>I60</f>
        <v>SOCORRO</v>
      </c>
      <c r="Z50" s="10" t="str">
        <f>I61</f>
        <v>SURATÁ</v>
      </c>
      <c r="AA50" s="10" t="str">
        <f>I62</f>
        <v>VÉLEZ</v>
      </c>
      <c r="AB50" s="10" t="str">
        <f>I63</f>
        <v>SAN.JOSÉ.DEL.MAR</v>
      </c>
    </row>
    <row r="51" spans="7:29" x14ac:dyDescent="0.25">
      <c r="I51" s="2" t="s">
        <v>182</v>
      </c>
      <c r="J51" s="3">
        <v>68209</v>
      </c>
      <c r="K51" s="2" t="s">
        <v>157</v>
      </c>
      <c r="L51" s="2" t="s">
        <v>183</v>
      </c>
      <c r="X51" s="2" t="s">
        <v>184</v>
      </c>
      <c r="Y51" s="2" t="s">
        <v>185</v>
      </c>
      <c r="Z51" s="2" t="s">
        <v>186</v>
      </c>
      <c r="AA51" s="2" t="s">
        <v>187</v>
      </c>
      <c r="AB51" s="2" t="s">
        <v>188</v>
      </c>
    </row>
    <row r="52" spans="7:29" x14ac:dyDescent="0.25">
      <c r="I52" s="2" t="s">
        <v>189</v>
      </c>
      <c r="J52" s="3">
        <v>68235</v>
      </c>
      <c r="K52" s="2" t="s">
        <v>171</v>
      </c>
      <c r="L52" s="2" t="s">
        <v>190</v>
      </c>
      <c r="N52" s="11" t="s">
        <v>191</v>
      </c>
      <c r="X52" s="2" t="s">
        <v>192</v>
      </c>
    </row>
    <row r="53" spans="7:29" x14ac:dyDescent="0.25">
      <c r="I53" s="2" t="s">
        <v>193</v>
      </c>
      <c r="J53" s="3">
        <v>68327</v>
      </c>
      <c r="K53" s="2" t="s">
        <v>172</v>
      </c>
      <c r="L53" s="2" t="s">
        <v>194</v>
      </c>
      <c r="N53" s="2" t="s">
        <v>195</v>
      </c>
      <c r="X53" s="4" t="s">
        <v>25</v>
      </c>
    </row>
    <row r="54" spans="7:29" x14ac:dyDescent="0.25">
      <c r="I54" s="2" t="s">
        <v>196</v>
      </c>
      <c r="J54" s="3">
        <v>68013</v>
      </c>
      <c r="K54" s="2" t="s">
        <v>173</v>
      </c>
      <c r="L54" s="2" t="s">
        <v>197</v>
      </c>
      <c r="N54" s="2" t="s">
        <v>198</v>
      </c>
      <c r="X54" s="6" t="str">
        <f>I65</f>
        <v>VALLE.DEL.CAUCA</v>
      </c>
    </row>
    <row r="55" spans="7:29" x14ac:dyDescent="0.25">
      <c r="I55" s="2" t="s">
        <v>199</v>
      </c>
      <c r="J55" s="3">
        <v>68377</v>
      </c>
      <c r="K55" s="2" t="s">
        <v>174</v>
      </c>
      <c r="L55" s="2" t="s">
        <v>200</v>
      </c>
      <c r="N55" s="2" t="s">
        <v>201</v>
      </c>
      <c r="X55" s="10" t="str">
        <f>I66</f>
        <v>GUADALAJARA.DE.BUGA</v>
      </c>
      <c r="Y55" s="10" t="str">
        <f>I67</f>
        <v>BUENAVENTURA</v>
      </c>
      <c r="Z55" s="10" t="str">
        <f>I69</f>
        <v>CALI.</v>
      </c>
      <c r="AA55" s="10" t="str">
        <f>I70</f>
        <v>CARTAGO</v>
      </c>
      <c r="AB55" s="10" t="str">
        <f>I71</f>
        <v>EL DOVIO</v>
      </c>
      <c r="AC55" s="10" t="str">
        <f>I72</f>
        <v>OBANDO</v>
      </c>
    </row>
    <row r="56" spans="7:29" x14ac:dyDescent="0.25">
      <c r="I56" s="2" t="s">
        <v>202</v>
      </c>
      <c r="J56" s="3">
        <v>68573</v>
      </c>
      <c r="K56" s="2" t="s">
        <v>175</v>
      </c>
      <c r="L56" s="2" t="s">
        <v>203</v>
      </c>
      <c r="N56" s="2" t="s">
        <v>204</v>
      </c>
      <c r="X56" s="2" t="s">
        <v>205</v>
      </c>
      <c r="Y56" s="2" t="s">
        <v>206</v>
      </c>
      <c r="Z56" s="2" t="s">
        <v>207</v>
      </c>
      <c r="AA56" s="2" t="s">
        <v>208</v>
      </c>
      <c r="AB56" s="2" t="s">
        <v>209</v>
      </c>
      <c r="AC56" s="2" t="s">
        <v>210</v>
      </c>
    </row>
    <row r="57" spans="7:29" x14ac:dyDescent="0.25">
      <c r="I57" s="2" t="s">
        <v>211</v>
      </c>
      <c r="J57" s="3">
        <v>68575</v>
      </c>
      <c r="K57" s="2" t="s">
        <v>176</v>
      </c>
      <c r="L57" s="2" t="s">
        <v>212</v>
      </c>
      <c r="N57" s="2" t="s">
        <v>213</v>
      </c>
      <c r="Y57" s="2" t="s">
        <v>214</v>
      </c>
    </row>
    <row r="58" spans="7:29" x14ac:dyDescent="0.25">
      <c r="I58" s="2" t="s">
        <v>215</v>
      </c>
      <c r="J58" s="3">
        <v>68679</v>
      </c>
      <c r="K58" s="2" t="s">
        <v>184</v>
      </c>
      <c r="L58" s="2" t="s">
        <v>16</v>
      </c>
      <c r="N58" s="2" t="s">
        <v>216</v>
      </c>
      <c r="X58" s="10" t="str">
        <f>I73</f>
        <v>PALMIRA</v>
      </c>
      <c r="Y58" s="10" t="str">
        <f>I75</f>
        <v>RIOFRÍO</v>
      </c>
      <c r="Z58" s="10" t="str">
        <f>I76</f>
        <v>ROLDANILLO</v>
      </c>
    </row>
    <row r="59" spans="7:29" x14ac:dyDescent="0.25">
      <c r="I59" s="2" t="str">
        <f>I58</f>
        <v>SAN GIL</v>
      </c>
      <c r="J59" s="3">
        <v>68679</v>
      </c>
      <c r="K59" s="2" t="s">
        <v>192</v>
      </c>
      <c r="L59" s="2" t="s">
        <v>217</v>
      </c>
      <c r="N59" s="2" t="s">
        <v>218</v>
      </c>
      <c r="X59" s="2" t="s">
        <v>219</v>
      </c>
      <c r="Y59" s="2" t="s">
        <v>220</v>
      </c>
      <c r="Z59" s="2" t="s">
        <v>221</v>
      </c>
    </row>
    <row r="60" spans="7:29" x14ac:dyDescent="0.25">
      <c r="I60" s="2" t="s">
        <v>222</v>
      </c>
      <c r="J60" s="3">
        <v>68755</v>
      </c>
      <c r="K60" s="2" t="s">
        <v>185</v>
      </c>
      <c r="L60" s="2" t="s">
        <v>223</v>
      </c>
      <c r="N60" s="2" t="s">
        <v>224</v>
      </c>
      <c r="X60" s="2" t="s">
        <v>225</v>
      </c>
    </row>
    <row r="61" spans="7:29" x14ac:dyDescent="0.25">
      <c r="I61" s="2" t="s">
        <v>226</v>
      </c>
      <c r="J61" s="3">
        <v>68780</v>
      </c>
      <c r="K61" s="2" t="s">
        <v>186</v>
      </c>
      <c r="L61" s="2" t="s">
        <v>227</v>
      </c>
      <c r="N61" s="2" t="s">
        <v>228</v>
      </c>
      <c r="X61" s="4" t="str">
        <f>I77</f>
        <v>CARTAGENA</v>
      </c>
    </row>
    <row r="62" spans="7:29" x14ac:dyDescent="0.25">
      <c r="I62" s="2" t="s">
        <v>229</v>
      </c>
      <c r="J62" s="3">
        <v>68861</v>
      </c>
      <c r="K62" s="2" t="s">
        <v>187</v>
      </c>
      <c r="L62" s="2" t="s">
        <v>230</v>
      </c>
      <c r="N62" s="2" t="s">
        <v>231</v>
      </c>
      <c r="X62" s="6" t="str">
        <f>I78</f>
        <v>BOLIVAR</v>
      </c>
    </row>
    <row r="63" spans="7:29" x14ac:dyDescent="0.25">
      <c r="I63" s="2" t="s">
        <v>232</v>
      </c>
      <c r="J63" s="3">
        <v>27660</v>
      </c>
      <c r="K63" s="2" t="s">
        <v>233</v>
      </c>
      <c r="L63" s="2" t="s">
        <v>188</v>
      </c>
      <c r="N63" s="2" t="s">
        <v>234</v>
      </c>
      <c r="X63" s="10" t="str">
        <f>I79</f>
        <v>CARTAGENA.</v>
      </c>
      <c r="Y63" s="10" t="str">
        <f>I84</f>
        <v>TURBACO</v>
      </c>
      <c r="Z63" s="10" t="str">
        <f>I85</f>
        <v>MOMPÓS</v>
      </c>
      <c r="AA63" s="10" t="str">
        <f>I86</f>
        <v>SAN.JUAN.NEPOMUCENO</v>
      </c>
      <c r="AB63" s="10" t="str">
        <f>I87</f>
        <v>MAGANGUÉ</v>
      </c>
      <c r="AC63" s="10" t="str">
        <f>I88</f>
        <v>SIMITÍ</v>
      </c>
    </row>
    <row r="64" spans="7:29" x14ac:dyDescent="0.25">
      <c r="G64" s="3">
        <v>7</v>
      </c>
      <c r="H64" s="2" t="s">
        <v>26</v>
      </c>
      <c r="I64" s="4" t="s">
        <v>25</v>
      </c>
      <c r="K64" s="1"/>
      <c r="L64" s="1"/>
      <c r="N64" s="2" t="s">
        <v>235</v>
      </c>
      <c r="X64" s="2" t="s">
        <v>236</v>
      </c>
      <c r="Y64" s="2" t="s">
        <v>237</v>
      </c>
      <c r="Z64" s="2" t="s">
        <v>238</v>
      </c>
      <c r="AA64" s="2" t="s">
        <v>239</v>
      </c>
      <c r="AB64" s="2" t="s">
        <v>240</v>
      </c>
      <c r="AC64" s="2" t="s">
        <v>241</v>
      </c>
    </row>
    <row r="65" spans="7:28" x14ac:dyDescent="0.25">
      <c r="I65" s="33" t="s">
        <v>242</v>
      </c>
      <c r="J65" s="3">
        <v>76</v>
      </c>
      <c r="N65" s="2" t="s">
        <v>243</v>
      </c>
      <c r="X65" s="2" t="s">
        <v>244</v>
      </c>
      <c r="Y65" s="2" t="s">
        <v>162</v>
      </c>
    </row>
    <row r="66" spans="7:28" x14ac:dyDescent="0.25">
      <c r="I66" s="2" t="s">
        <v>245</v>
      </c>
      <c r="J66" s="3">
        <v>76111</v>
      </c>
      <c r="K66" s="2" t="s">
        <v>205</v>
      </c>
      <c r="L66" s="2" t="s">
        <v>246</v>
      </c>
      <c r="N66" s="2" t="s">
        <v>247</v>
      </c>
      <c r="X66" s="2" t="s">
        <v>248</v>
      </c>
      <c r="Y66" s="2" t="s">
        <v>162</v>
      </c>
    </row>
    <row r="67" spans="7:28" x14ac:dyDescent="0.25">
      <c r="I67" s="2" t="s">
        <v>249</v>
      </c>
      <c r="J67" s="3">
        <v>76109</v>
      </c>
      <c r="K67" s="2" t="s">
        <v>206</v>
      </c>
      <c r="L67" s="2" t="s">
        <v>250</v>
      </c>
      <c r="N67" s="2" t="s">
        <v>251</v>
      </c>
      <c r="X67" s="2" t="s">
        <v>252</v>
      </c>
      <c r="Y67" s="2" t="s">
        <v>162</v>
      </c>
    </row>
    <row r="68" spans="7:28" x14ac:dyDescent="0.25">
      <c r="I68" s="2" t="str">
        <f>I67</f>
        <v>BUENAVENTURA</v>
      </c>
      <c r="J68" s="3">
        <v>76109</v>
      </c>
      <c r="K68" s="2" t="s">
        <v>214</v>
      </c>
      <c r="L68" s="2" t="s">
        <v>253</v>
      </c>
      <c r="N68" s="2" t="s">
        <v>254</v>
      </c>
      <c r="X68" s="2" t="s">
        <v>255</v>
      </c>
      <c r="Y68" s="2" t="s">
        <v>162</v>
      </c>
    </row>
    <row r="69" spans="7:28" x14ac:dyDescent="0.25">
      <c r="I69" s="2" t="s">
        <v>256</v>
      </c>
      <c r="J69" s="3">
        <v>76001</v>
      </c>
      <c r="K69" s="2" t="s">
        <v>207</v>
      </c>
      <c r="L69" s="2" t="s">
        <v>257</v>
      </c>
      <c r="N69" s="2" t="s">
        <v>258</v>
      </c>
      <c r="X69" s="6" t="str">
        <f>I89</f>
        <v>SAN.ANDRÉS.Y.PROVIDENCIA</v>
      </c>
    </row>
    <row r="70" spans="7:28" x14ac:dyDescent="0.25">
      <c r="I70" s="2" t="s">
        <v>259</v>
      </c>
      <c r="J70" s="3">
        <v>76147</v>
      </c>
      <c r="K70" s="2" t="s">
        <v>208</v>
      </c>
      <c r="L70" s="2" t="s">
        <v>260</v>
      </c>
      <c r="X70" s="10" t="str">
        <f>I90</f>
        <v>SAN.ANDRÉS</v>
      </c>
    </row>
    <row r="71" spans="7:28" x14ac:dyDescent="0.25">
      <c r="I71" s="2" t="s">
        <v>261</v>
      </c>
      <c r="J71" s="3">
        <v>76250</v>
      </c>
      <c r="K71" s="2" t="s">
        <v>209</v>
      </c>
      <c r="L71" s="2" t="s">
        <v>262</v>
      </c>
      <c r="X71" s="2" t="s">
        <v>263</v>
      </c>
    </row>
    <row r="72" spans="7:28" x14ac:dyDescent="0.25">
      <c r="I72" s="2" t="s">
        <v>264</v>
      </c>
      <c r="J72" s="3">
        <v>76497</v>
      </c>
      <c r="K72" s="2" t="s">
        <v>210</v>
      </c>
      <c r="L72" s="2" t="s">
        <v>265</v>
      </c>
      <c r="N72" s="12" t="s">
        <v>266</v>
      </c>
      <c r="S72" s="197" t="s">
        <v>267</v>
      </c>
      <c r="X72" s="4" t="str">
        <f>I91</f>
        <v>CÚCUTA</v>
      </c>
    </row>
    <row r="73" spans="7:28" x14ac:dyDescent="0.25">
      <c r="I73" s="2" t="s">
        <v>268</v>
      </c>
      <c r="J73" s="3">
        <v>76520</v>
      </c>
      <c r="K73" s="2" t="s">
        <v>219</v>
      </c>
      <c r="L73" s="2" t="s">
        <v>269</v>
      </c>
      <c r="N73" s="3">
        <v>1</v>
      </c>
      <c r="S73" s="2" t="s">
        <v>270</v>
      </c>
      <c r="X73" s="6" t="str">
        <f>I92</f>
        <v>ARAUCA</v>
      </c>
    </row>
    <row r="74" spans="7:28" x14ac:dyDescent="0.25">
      <c r="I74" s="2" t="str">
        <f>I73</f>
        <v>PALMIRA</v>
      </c>
      <c r="J74" s="3">
        <v>76520</v>
      </c>
      <c r="K74" s="2" t="s">
        <v>225</v>
      </c>
      <c r="L74" s="2" t="s">
        <v>271</v>
      </c>
      <c r="N74" s="3">
        <v>2</v>
      </c>
      <c r="S74" s="2" t="s">
        <v>272</v>
      </c>
      <c r="X74" s="10" t="str">
        <f>I93</f>
        <v>ARAUCA.</v>
      </c>
      <c r="Y74" s="10" t="str">
        <f>I96</f>
        <v>CRAVO.NORTE</v>
      </c>
      <c r="Z74" s="10" t="str">
        <f>I97</f>
        <v>FORTUL</v>
      </c>
      <c r="AA74" s="10" t="str">
        <f>I98</f>
        <v>PUERTO.RONDÓN</v>
      </c>
      <c r="AB74" s="10" t="str">
        <f>I99</f>
        <v>TAME</v>
      </c>
    </row>
    <row r="75" spans="7:28" x14ac:dyDescent="0.25">
      <c r="I75" s="2" t="s">
        <v>273</v>
      </c>
      <c r="J75" s="3">
        <v>76616</v>
      </c>
      <c r="K75" s="2" t="s">
        <v>220</v>
      </c>
      <c r="L75" s="2" t="s">
        <v>274</v>
      </c>
      <c r="N75" s="3">
        <v>3</v>
      </c>
      <c r="S75" s="2" t="s">
        <v>275</v>
      </c>
      <c r="X75" s="2" t="s">
        <v>276</v>
      </c>
      <c r="Y75" s="2" t="s">
        <v>277</v>
      </c>
      <c r="Z75" s="2" t="s">
        <v>278</v>
      </c>
      <c r="AA75" s="2" t="s">
        <v>279</v>
      </c>
      <c r="AB75" s="2" t="s">
        <v>280</v>
      </c>
    </row>
    <row r="76" spans="7:28" x14ac:dyDescent="0.25">
      <c r="I76" s="2" t="s">
        <v>281</v>
      </c>
      <c r="J76" s="3">
        <v>76622</v>
      </c>
      <c r="K76" s="2" t="s">
        <v>221</v>
      </c>
      <c r="L76" s="2" t="s">
        <v>282</v>
      </c>
      <c r="N76" s="3">
        <v>4</v>
      </c>
      <c r="Q76" s="2" t="s">
        <v>283</v>
      </c>
      <c r="S76" s="2" t="s">
        <v>284</v>
      </c>
      <c r="X76" s="2" t="s">
        <v>285</v>
      </c>
      <c r="Y76" s="2" t="s">
        <v>162</v>
      </c>
    </row>
    <row r="77" spans="7:28" x14ac:dyDescent="0.25">
      <c r="G77" s="3">
        <v>8</v>
      </c>
      <c r="H77" s="2" t="s">
        <v>31</v>
      </c>
      <c r="I77" s="4" t="s">
        <v>30</v>
      </c>
      <c r="K77" s="1"/>
      <c r="L77" s="1"/>
      <c r="N77" s="3">
        <v>5</v>
      </c>
      <c r="Q77" s="2" t="s">
        <v>286</v>
      </c>
      <c r="S77" s="2" t="s">
        <v>287</v>
      </c>
      <c r="X77" s="2" t="s">
        <v>288</v>
      </c>
    </row>
    <row r="78" spans="7:28" x14ac:dyDescent="0.25">
      <c r="I78" s="6" t="s">
        <v>31</v>
      </c>
      <c r="J78" s="3">
        <v>13</v>
      </c>
      <c r="Q78" s="2" t="s">
        <v>289</v>
      </c>
      <c r="S78" s="2" t="s">
        <v>290</v>
      </c>
      <c r="X78" s="6" t="str">
        <f>I100</f>
        <v>NORTE.DE.SANTANDER</v>
      </c>
    </row>
    <row r="79" spans="7:28" x14ac:dyDescent="0.25">
      <c r="I79" s="2" t="s">
        <v>291</v>
      </c>
      <c r="J79" s="3">
        <v>13001</v>
      </c>
      <c r="K79" s="2" t="s">
        <v>236</v>
      </c>
      <c r="L79" s="2" t="s">
        <v>292</v>
      </c>
      <c r="Q79" s="2" t="s">
        <v>293</v>
      </c>
      <c r="S79" s="2" t="s">
        <v>294</v>
      </c>
      <c r="X79" s="10" t="str">
        <f>I101</f>
        <v>SAN.JOSÉ.DE.CÚCUTA</v>
      </c>
      <c r="Y79" s="10" t="str">
        <f>I106</f>
        <v>LOS.PATIOS</v>
      </c>
      <c r="Z79" s="10" t="str">
        <f>I107</f>
        <v>OCAÑA</v>
      </c>
      <c r="AA79" s="10" t="str">
        <f>I108</f>
        <v>PAMPLONA</v>
      </c>
      <c r="AB79" s="10" t="str">
        <f>I109</f>
        <v>TIBÚ</v>
      </c>
    </row>
    <row r="80" spans="7:28" x14ac:dyDescent="0.25">
      <c r="I80" s="2" t="str">
        <f>I79</f>
        <v>CARTAGENA.</v>
      </c>
      <c r="J80" s="3">
        <v>13001</v>
      </c>
      <c r="K80" s="2" t="s">
        <v>244</v>
      </c>
      <c r="L80" s="2" t="s">
        <v>295</v>
      </c>
      <c r="N80" s="15" t="s">
        <v>296</v>
      </c>
      <c r="Q80" s="2" t="s">
        <v>297</v>
      </c>
      <c r="S80" s="2" t="s">
        <v>298</v>
      </c>
      <c r="X80" s="2" t="s">
        <v>299</v>
      </c>
      <c r="Y80" s="2" t="s">
        <v>300</v>
      </c>
      <c r="Z80" s="2" t="s">
        <v>301</v>
      </c>
      <c r="AA80" s="2" t="s">
        <v>302</v>
      </c>
      <c r="AB80" s="2" t="s">
        <v>303</v>
      </c>
    </row>
    <row r="81" spans="7:28" x14ac:dyDescent="0.25">
      <c r="I81" s="2" t="str">
        <f>I79</f>
        <v>CARTAGENA.</v>
      </c>
      <c r="J81" s="3">
        <v>13001</v>
      </c>
      <c r="K81" s="2" t="s">
        <v>248</v>
      </c>
      <c r="L81" s="2" t="s">
        <v>304</v>
      </c>
      <c r="N81" s="14" t="s">
        <v>305</v>
      </c>
      <c r="S81" s="2" t="s">
        <v>306</v>
      </c>
      <c r="X81" s="2" t="s">
        <v>307</v>
      </c>
      <c r="Y81" s="2" t="s">
        <v>162</v>
      </c>
    </row>
    <row r="82" spans="7:28" x14ac:dyDescent="0.25">
      <c r="I82" s="2" t="str">
        <f>I79</f>
        <v>CARTAGENA.</v>
      </c>
      <c r="J82" s="3">
        <v>13001</v>
      </c>
      <c r="K82" s="2" t="s">
        <v>252</v>
      </c>
      <c r="L82" s="2" t="s">
        <v>308</v>
      </c>
      <c r="N82" s="2" t="s">
        <v>309</v>
      </c>
      <c r="S82" s="2" t="s">
        <v>310</v>
      </c>
      <c r="X82" s="2" t="s">
        <v>311</v>
      </c>
    </row>
    <row r="83" spans="7:28" x14ac:dyDescent="0.25">
      <c r="I83" s="2" t="str">
        <f>I79</f>
        <v>CARTAGENA.</v>
      </c>
      <c r="J83" s="3">
        <v>13001</v>
      </c>
      <c r="K83" s="2" t="s">
        <v>255</v>
      </c>
      <c r="L83" s="2" t="s">
        <v>312</v>
      </c>
      <c r="N83" s="2" t="s">
        <v>313</v>
      </c>
      <c r="S83" s="2" t="s">
        <v>314</v>
      </c>
      <c r="X83" s="2" t="s">
        <v>315</v>
      </c>
      <c r="Y83" s="2" t="s">
        <v>162</v>
      </c>
    </row>
    <row r="84" spans="7:28" x14ac:dyDescent="0.25">
      <c r="I84" s="2" t="s">
        <v>316</v>
      </c>
      <c r="J84" s="3">
        <v>13836</v>
      </c>
      <c r="K84" s="2" t="s">
        <v>237</v>
      </c>
      <c r="L84" s="2" t="s">
        <v>317</v>
      </c>
      <c r="N84" s="2" t="s">
        <v>318</v>
      </c>
      <c r="S84" s="2" t="s">
        <v>319</v>
      </c>
      <c r="X84" s="2" t="s">
        <v>320</v>
      </c>
    </row>
    <row r="85" spans="7:28" x14ac:dyDescent="0.25">
      <c r="I85" s="2" t="s">
        <v>321</v>
      </c>
      <c r="J85" s="3">
        <v>13468</v>
      </c>
      <c r="K85" s="2" t="s">
        <v>238</v>
      </c>
      <c r="L85" s="2" t="s">
        <v>322</v>
      </c>
      <c r="N85" s="14" t="s">
        <v>323</v>
      </c>
      <c r="X85" s="10" t="str">
        <f>I110</f>
        <v>VALLE.DEL.ROSARIO</v>
      </c>
      <c r="Y85" s="10" t="str">
        <f>I111</f>
        <v>CÁCOTA</v>
      </c>
      <c r="Z85" s="10" t="str">
        <f>I112</f>
        <v>BOCHALEMA</v>
      </c>
    </row>
    <row r="86" spans="7:28" x14ac:dyDescent="0.25">
      <c r="I86" s="2" t="s">
        <v>324</v>
      </c>
      <c r="J86" s="3">
        <v>13657</v>
      </c>
      <c r="K86" s="2" t="s">
        <v>239</v>
      </c>
      <c r="L86" s="2" t="s">
        <v>325</v>
      </c>
      <c r="N86" s="14" t="s">
        <v>326</v>
      </c>
      <c r="X86" s="2" t="s">
        <v>327</v>
      </c>
      <c r="Y86" s="2" t="s">
        <v>328</v>
      </c>
      <c r="Z86" s="2" t="s">
        <v>329</v>
      </c>
    </row>
    <row r="87" spans="7:28" x14ac:dyDescent="0.25">
      <c r="I87" s="2" t="s">
        <v>330</v>
      </c>
      <c r="J87" s="3">
        <v>13430</v>
      </c>
      <c r="K87" s="2" t="s">
        <v>240</v>
      </c>
      <c r="L87" s="2" t="s">
        <v>331</v>
      </c>
      <c r="N87" s="2" t="s">
        <v>332</v>
      </c>
      <c r="X87" s="4" t="str">
        <f>I113</f>
        <v>IBAGUÉ</v>
      </c>
    </row>
    <row r="88" spans="7:28" x14ac:dyDescent="0.25">
      <c r="I88" s="2" t="s">
        <v>333</v>
      </c>
      <c r="J88" s="3">
        <v>13744</v>
      </c>
      <c r="K88" s="2" t="s">
        <v>241</v>
      </c>
      <c r="L88" s="2" t="s">
        <v>334</v>
      </c>
      <c r="N88" s="2" t="s">
        <v>335</v>
      </c>
      <c r="X88" s="6" t="str">
        <f>I114</f>
        <v>TOLIMA</v>
      </c>
    </row>
    <row r="89" spans="7:28" x14ac:dyDescent="0.25">
      <c r="I89" s="6" t="s">
        <v>336</v>
      </c>
      <c r="J89" s="3">
        <v>88</v>
      </c>
      <c r="N89" s="14" t="s">
        <v>337</v>
      </c>
      <c r="X89" s="10" t="str">
        <f>I115</f>
        <v>CHAPARRAL</v>
      </c>
      <c r="Y89" s="10" t="str">
        <f>I116</f>
        <v>ESPINAL</v>
      </c>
      <c r="Z89" s="10" t="str">
        <f>I117</f>
        <v>FRESNO</v>
      </c>
      <c r="AA89" s="10" t="str">
        <f>I118</f>
        <v>GUAMO</v>
      </c>
      <c r="AB89" s="10" t="str">
        <f>I119</f>
        <v>HONDA</v>
      </c>
    </row>
    <row r="90" spans="7:28" x14ac:dyDescent="0.25">
      <c r="I90" s="2" t="s">
        <v>338</v>
      </c>
      <c r="J90" s="3">
        <v>88001</v>
      </c>
      <c r="K90" s="2" t="s">
        <v>263</v>
      </c>
      <c r="L90" s="2" t="s">
        <v>16</v>
      </c>
      <c r="N90" s="14" t="s">
        <v>339</v>
      </c>
      <c r="X90" s="2" t="s">
        <v>340</v>
      </c>
      <c r="Y90" s="2" t="s">
        <v>341</v>
      </c>
      <c r="Z90" s="2" t="s">
        <v>342</v>
      </c>
      <c r="AA90" s="2" t="s">
        <v>343</v>
      </c>
      <c r="AB90" s="2" t="s">
        <v>344</v>
      </c>
    </row>
    <row r="91" spans="7:28" x14ac:dyDescent="0.25">
      <c r="G91" s="3">
        <v>10</v>
      </c>
      <c r="H91" s="2" t="s">
        <v>40</v>
      </c>
      <c r="I91" s="4" t="s">
        <v>34</v>
      </c>
      <c r="K91" s="1"/>
      <c r="L91" s="1"/>
      <c r="N91" s="2" t="s">
        <v>345</v>
      </c>
    </row>
    <row r="92" spans="7:28" x14ac:dyDescent="0.25">
      <c r="I92" s="6" t="s">
        <v>40</v>
      </c>
      <c r="J92" s="3">
        <v>81</v>
      </c>
      <c r="N92" s="2" t="s">
        <v>346</v>
      </c>
      <c r="X92" s="10" t="str">
        <f>I120</f>
        <v>IBAGUÉ.</v>
      </c>
      <c r="Y92" s="10" t="str">
        <f>I123</f>
        <v>LÉRIDA</v>
      </c>
      <c r="Z92" s="10" t="str">
        <f>I125</f>
        <v>LÍBANO</v>
      </c>
      <c r="AA92" s="10" t="str">
        <f>I126</f>
        <v>MELGAR</v>
      </c>
      <c r="AB92" s="10" t="str">
        <f>I127</f>
        <v>PURIFFICACIÓN</v>
      </c>
    </row>
    <row r="93" spans="7:28" x14ac:dyDescent="0.25">
      <c r="I93" s="2" t="s">
        <v>347</v>
      </c>
      <c r="J93" s="3">
        <v>81</v>
      </c>
      <c r="K93" s="2" t="s">
        <v>276</v>
      </c>
      <c r="L93" s="2" t="s">
        <v>16</v>
      </c>
      <c r="N93" s="2" t="s">
        <v>348</v>
      </c>
      <c r="X93" s="2" t="s">
        <v>349</v>
      </c>
      <c r="Y93" s="2" t="s">
        <v>350</v>
      </c>
      <c r="Z93" s="2" t="s">
        <v>351</v>
      </c>
      <c r="AA93" s="2" t="s">
        <v>352</v>
      </c>
      <c r="AB93" s="2" t="s">
        <v>353</v>
      </c>
    </row>
    <row r="94" spans="7:28" x14ac:dyDescent="0.25">
      <c r="I94" s="2" t="str">
        <f>I93</f>
        <v>ARAUCA.</v>
      </c>
      <c r="J94" s="3">
        <v>81</v>
      </c>
      <c r="K94" s="2" t="s">
        <v>285</v>
      </c>
      <c r="L94" s="2" t="s">
        <v>354</v>
      </c>
      <c r="N94" s="2" t="s">
        <v>355</v>
      </c>
      <c r="X94" s="2" t="s">
        <v>356</v>
      </c>
      <c r="Y94" s="2" t="s">
        <v>357</v>
      </c>
    </row>
    <row r="95" spans="7:28" x14ac:dyDescent="0.25">
      <c r="I95" s="2" t="str">
        <f>I93</f>
        <v>ARAUCA.</v>
      </c>
      <c r="J95" s="3">
        <v>81</v>
      </c>
      <c r="K95" s="2" t="s">
        <v>288</v>
      </c>
      <c r="L95" s="2" t="s">
        <v>358</v>
      </c>
      <c r="N95" s="2" t="s">
        <v>359</v>
      </c>
      <c r="X95" s="2" t="s">
        <v>360</v>
      </c>
    </row>
    <row r="96" spans="7:28" x14ac:dyDescent="0.25">
      <c r="I96" s="2" t="s">
        <v>361</v>
      </c>
      <c r="J96" s="3">
        <v>81220</v>
      </c>
      <c r="K96" s="2" t="s">
        <v>277</v>
      </c>
      <c r="L96" s="2" t="s">
        <v>362</v>
      </c>
      <c r="X96" s="4" t="str">
        <f>I128</f>
        <v>MANIZALEZ</v>
      </c>
    </row>
    <row r="97" spans="9:29" x14ac:dyDescent="0.25">
      <c r="I97" s="2" t="s">
        <v>363</v>
      </c>
      <c r="J97" s="3">
        <v>81300</v>
      </c>
      <c r="K97" s="2" t="s">
        <v>278</v>
      </c>
      <c r="L97" s="2" t="s">
        <v>364</v>
      </c>
      <c r="X97" s="6" t="str">
        <f>I129</f>
        <v>CALDAS</v>
      </c>
    </row>
    <row r="98" spans="9:29" x14ac:dyDescent="0.25">
      <c r="I98" s="2" t="s">
        <v>365</v>
      </c>
      <c r="J98" s="3">
        <v>81591</v>
      </c>
      <c r="K98" s="2" t="s">
        <v>279</v>
      </c>
      <c r="L98" s="2" t="s">
        <v>366</v>
      </c>
      <c r="X98" s="10" t="str">
        <f>I130</f>
        <v>CHINCHINÁ</v>
      </c>
      <c r="Y98" s="10" t="str">
        <f>I131</f>
        <v>LA DORADA</v>
      </c>
      <c r="Z98" s="10" t="str">
        <f>I132</f>
        <v>MANIZALEZ.</v>
      </c>
      <c r="AA98" s="10" t="str">
        <f>I134</f>
        <v>RIOSUCIO.Caldas</v>
      </c>
      <c r="AB98" s="10" t="str">
        <f>I135</f>
        <v>SALAMINA</v>
      </c>
      <c r="AC98" s="10" t="str">
        <f>I136</f>
        <v>SAMANÁ</v>
      </c>
    </row>
    <row r="99" spans="9:29" x14ac:dyDescent="0.25">
      <c r="I99" s="2" t="s">
        <v>367</v>
      </c>
      <c r="J99" s="3">
        <v>81794</v>
      </c>
      <c r="K99" s="2" t="s">
        <v>280</v>
      </c>
      <c r="L99" s="2" t="s">
        <v>368</v>
      </c>
      <c r="X99" s="2" t="s">
        <v>369</v>
      </c>
      <c r="Y99" s="2" t="s">
        <v>370</v>
      </c>
      <c r="Z99" s="2" t="s">
        <v>371</v>
      </c>
      <c r="AA99" s="2" t="s">
        <v>372</v>
      </c>
      <c r="AB99" s="2" t="s">
        <v>373</v>
      </c>
      <c r="AC99" s="2" t="s">
        <v>374</v>
      </c>
    </row>
    <row r="100" spans="9:29" x14ac:dyDescent="0.25">
      <c r="I100" s="6" t="s">
        <v>375</v>
      </c>
      <c r="J100" s="3">
        <v>54</v>
      </c>
      <c r="Z100" s="2" t="s">
        <v>376</v>
      </c>
    </row>
    <row r="101" spans="9:29" x14ac:dyDescent="0.25">
      <c r="I101" s="2" t="s">
        <v>377</v>
      </c>
      <c r="J101" s="3">
        <v>54001</v>
      </c>
      <c r="K101" s="2" t="s">
        <v>299</v>
      </c>
      <c r="L101" s="2" t="s">
        <v>378</v>
      </c>
      <c r="X101" s="4" t="str">
        <f>I137</f>
        <v>MEDELLÍN</v>
      </c>
    </row>
    <row r="102" spans="9:29" x14ac:dyDescent="0.25">
      <c r="I102" s="2" t="str">
        <f>I101</f>
        <v>SAN.JOSÉ.DE.CÚCUTA</v>
      </c>
      <c r="J102" s="3">
        <v>54001</v>
      </c>
      <c r="K102" s="2" t="s">
        <v>307</v>
      </c>
      <c r="L102" s="2" t="s">
        <v>379</v>
      </c>
      <c r="X102" s="6" t="str">
        <f>I138</f>
        <v>ANTIOQUIA</v>
      </c>
    </row>
    <row r="103" spans="9:29" x14ac:dyDescent="0.25">
      <c r="I103" s="2" t="str">
        <f>I101</f>
        <v>SAN.JOSÉ.DE.CÚCUTA</v>
      </c>
      <c r="J103" s="3">
        <v>54001</v>
      </c>
      <c r="K103" s="2" t="s">
        <v>311</v>
      </c>
      <c r="L103" s="2" t="s">
        <v>380</v>
      </c>
      <c r="X103" s="10" t="str">
        <f>I139</f>
        <v>APARTADÓ</v>
      </c>
      <c r="Y103" s="10" t="str">
        <f>I140</f>
        <v>CHIGORODÓ</v>
      </c>
      <c r="Z103" s="10" t="str">
        <f>I141</f>
        <v>ENVIGADO</v>
      </c>
      <c r="AA103" s="10" t="str">
        <f>I142</f>
        <v>GIRALDO</v>
      </c>
      <c r="AB103" s="10" t="str">
        <f>I143</f>
        <v>MEDELLÍN.</v>
      </c>
    </row>
    <row r="104" spans="9:29" x14ac:dyDescent="0.25">
      <c r="I104" s="2" t="str">
        <f>I101</f>
        <v>SAN.JOSÉ.DE.CÚCUTA</v>
      </c>
      <c r="J104" s="3">
        <v>54001</v>
      </c>
      <c r="K104" s="2" t="s">
        <v>315</v>
      </c>
      <c r="L104" s="2" t="s">
        <v>16</v>
      </c>
      <c r="X104" s="2" t="s">
        <v>381</v>
      </c>
      <c r="Y104" s="2" t="s">
        <v>382</v>
      </c>
      <c r="Z104" s="2" t="s">
        <v>383</v>
      </c>
      <c r="AA104" s="2" t="s">
        <v>384</v>
      </c>
      <c r="AB104" s="2" t="s">
        <v>385</v>
      </c>
    </row>
    <row r="105" spans="9:29" x14ac:dyDescent="0.25">
      <c r="I105" s="2" t="str">
        <f>I101</f>
        <v>SAN.JOSÉ.DE.CÚCUTA</v>
      </c>
      <c r="J105" s="3">
        <v>54001</v>
      </c>
      <c r="K105" s="2" t="s">
        <v>320</v>
      </c>
      <c r="L105" s="2" t="s">
        <v>16</v>
      </c>
      <c r="AB105" s="2" t="s">
        <v>386</v>
      </c>
    </row>
    <row r="106" spans="9:29" x14ac:dyDescent="0.25">
      <c r="I106" s="2" t="s">
        <v>387</v>
      </c>
      <c r="J106" s="3">
        <v>54405</v>
      </c>
      <c r="K106" s="2" t="s">
        <v>300</v>
      </c>
      <c r="L106" s="2" t="s">
        <v>388</v>
      </c>
      <c r="AB106" s="2" t="s">
        <v>389</v>
      </c>
    </row>
    <row r="107" spans="9:29" x14ac:dyDescent="0.25">
      <c r="I107" s="2" t="s">
        <v>390</v>
      </c>
      <c r="J107" s="3">
        <v>54498</v>
      </c>
      <c r="K107" s="2" t="s">
        <v>301</v>
      </c>
      <c r="L107" s="2" t="s">
        <v>391</v>
      </c>
      <c r="X107" s="10" t="str">
        <f>I146</f>
        <v>MURINDÓ</v>
      </c>
      <c r="Y107" s="10" t="str">
        <f>I147</f>
        <v>RIONEGRO</v>
      </c>
      <c r="Z107" s="10" t="str">
        <f>I148</f>
        <v>YUMBO</v>
      </c>
      <c r="AA107" s="10" t="str">
        <f>I149</f>
        <v>YONDÓ</v>
      </c>
    </row>
    <row r="108" spans="9:29" x14ac:dyDescent="0.25">
      <c r="I108" s="2" t="s">
        <v>392</v>
      </c>
      <c r="J108" s="3">
        <v>54518</v>
      </c>
      <c r="K108" s="2" t="s">
        <v>302</v>
      </c>
      <c r="L108" s="2" t="s">
        <v>393</v>
      </c>
      <c r="X108" s="2" t="s">
        <v>394</v>
      </c>
      <c r="Y108" s="2" t="s">
        <v>395</v>
      </c>
      <c r="Z108" s="2" t="s">
        <v>396</v>
      </c>
      <c r="AA108" s="2" t="s">
        <v>397</v>
      </c>
    </row>
    <row r="109" spans="9:29" x14ac:dyDescent="0.25">
      <c r="I109" s="2" t="s">
        <v>398</v>
      </c>
      <c r="J109" s="3">
        <v>54810</v>
      </c>
      <c r="K109" s="2" t="s">
        <v>303</v>
      </c>
      <c r="L109" s="2" t="s">
        <v>399</v>
      </c>
      <c r="X109" s="6" t="str">
        <f>I150</f>
        <v>CHOCÓ</v>
      </c>
    </row>
    <row r="110" spans="9:29" x14ac:dyDescent="0.25">
      <c r="I110" s="2" t="s">
        <v>400</v>
      </c>
      <c r="J110" s="3">
        <v>54874</v>
      </c>
      <c r="K110" s="2" t="s">
        <v>327</v>
      </c>
      <c r="L110" s="2" t="s">
        <v>401</v>
      </c>
      <c r="X110" s="10" t="str">
        <f>I151</f>
        <v>ACANDÍ</v>
      </c>
      <c r="Y110" s="10" t="str">
        <f>I152</f>
        <v>BAGADÓ</v>
      </c>
      <c r="Z110" s="10" t="str">
        <f>I153</f>
        <v>BAHÍA.SOLANO</v>
      </c>
      <c r="AA110" s="10" t="str">
        <f>I154</f>
        <v>BAJO.BAUDÓ</v>
      </c>
      <c r="AB110" s="10" t="str">
        <f>I155</f>
        <v>EL.CÁRMEN.DE.ATRATO</v>
      </c>
      <c r="AC110" s="10" t="str">
        <f>I156</f>
        <v>CONDOTO</v>
      </c>
    </row>
    <row r="111" spans="9:29" x14ac:dyDescent="0.25">
      <c r="I111" s="2" t="s">
        <v>402</v>
      </c>
      <c r="J111" s="3">
        <v>54125</v>
      </c>
      <c r="K111" s="2" t="s">
        <v>328</v>
      </c>
      <c r="L111" s="2" t="s">
        <v>403</v>
      </c>
      <c r="X111" s="2" t="s">
        <v>404</v>
      </c>
      <c r="Y111" s="2" t="s">
        <v>405</v>
      </c>
      <c r="Z111" s="2" t="s">
        <v>406</v>
      </c>
      <c r="AA111" s="2" t="s">
        <v>407</v>
      </c>
      <c r="AB111" s="2" t="s">
        <v>408</v>
      </c>
      <c r="AC111" s="2" t="s">
        <v>409</v>
      </c>
    </row>
    <row r="112" spans="9:29" x14ac:dyDescent="0.25">
      <c r="I112" s="2" t="s">
        <v>410</v>
      </c>
      <c r="J112" s="3">
        <v>54099</v>
      </c>
      <c r="K112" s="2" t="s">
        <v>329</v>
      </c>
      <c r="L112" s="2" t="s">
        <v>411</v>
      </c>
    </row>
    <row r="113" spans="7:29" x14ac:dyDescent="0.25">
      <c r="G113" s="3">
        <v>12</v>
      </c>
      <c r="H113" s="2" t="s">
        <v>46</v>
      </c>
      <c r="I113" s="4" t="s">
        <v>39</v>
      </c>
      <c r="K113" s="1"/>
      <c r="L113" s="1"/>
      <c r="X113" s="10" t="str">
        <f>I157</f>
        <v>ITSMINA</v>
      </c>
      <c r="Y113" s="10" t="str">
        <f>I158</f>
        <v>JURADÓ</v>
      </c>
      <c r="Z113" s="10" t="str">
        <f>I159</f>
        <v>LLORÓ</v>
      </c>
      <c r="AA113" s="10" t="str">
        <f>I160</f>
        <v>NÓVITA</v>
      </c>
      <c r="AB113" s="10" t="str">
        <f>I161</f>
        <v>NUQUÍ</v>
      </c>
      <c r="AC113" s="10" t="str">
        <f>I162</f>
        <v>QUIBDÓ</v>
      </c>
    </row>
    <row r="114" spans="7:29" x14ac:dyDescent="0.25">
      <c r="I114" s="6" t="s">
        <v>46</v>
      </c>
      <c r="J114" s="3">
        <v>73</v>
      </c>
      <c r="X114" s="2" t="s">
        <v>412</v>
      </c>
      <c r="Y114" s="2" t="s">
        <v>394</v>
      </c>
      <c r="Z114" s="2" t="s">
        <v>413</v>
      </c>
      <c r="AA114" s="2" t="s">
        <v>414</v>
      </c>
      <c r="AB114" s="2" t="s">
        <v>415</v>
      </c>
      <c r="AC114" s="2" t="s">
        <v>416</v>
      </c>
    </row>
    <row r="115" spans="7:29" x14ac:dyDescent="0.25">
      <c r="I115" s="2" t="s">
        <v>417</v>
      </c>
      <c r="J115" s="3">
        <v>73168</v>
      </c>
      <c r="K115" s="2" t="s">
        <v>340</v>
      </c>
      <c r="L115" s="2" t="s">
        <v>418</v>
      </c>
    </row>
    <row r="116" spans="7:29" x14ac:dyDescent="0.25">
      <c r="I116" s="2" t="s">
        <v>419</v>
      </c>
      <c r="J116" s="3">
        <v>73268</v>
      </c>
      <c r="K116" s="2" t="s">
        <v>341</v>
      </c>
      <c r="L116" s="2" t="s">
        <v>269</v>
      </c>
      <c r="X116" s="10" t="str">
        <f>I163</f>
        <v>RIOSUCIO.Chocó</v>
      </c>
      <c r="Y116" s="10" t="str">
        <f>I164</f>
        <v>TADÓ</v>
      </c>
      <c r="Z116" s="10" t="str">
        <f>I165</f>
        <v>UNGUÍA</v>
      </c>
    </row>
    <row r="117" spans="7:29" x14ac:dyDescent="0.25">
      <c r="I117" s="2" t="s">
        <v>420</v>
      </c>
      <c r="J117" s="3">
        <v>73283</v>
      </c>
      <c r="K117" s="2" t="s">
        <v>342</v>
      </c>
      <c r="L117" s="2" t="s">
        <v>421</v>
      </c>
      <c r="X117" s="2" t="s">
        <v>422</v>
      </c>
      <c r="Y117" s="2" t="s">
        <v>423</v>
      </c>
      <c r="Z117" s="2" t="s">
        <v>424</v>
      </c>
    </row>
    <row r="118" spans="7:29" x14ac:dyDescent="0.25">
      <c r="I118" s="2" t="s">
        <v>425</v>
      </c>
      <c r="J118" s="3">
        <v>73319</v>
      </c>
      <c r="K118" s="2" t="s">
        <v>343</v>
      </c>
      <c r="L118" s="2" t="s">
        <v>426</v>
      </c>
      <c r="X118" s="4" t="str">
        <f>I166</f>
        <v>MONTERÍA</v>
      </c>
    </row>
    <row r="119" spans="7:29" x14ac:dyDescent="0.25">
      <c r="I119" s="2" t="s">
        <v>427</v>
      </c>
      <c r="J119" s="3">
        <v>73349</v>
      </c>
      <c r="K119" s="2" t="s">
        <v>344</v>
      </c>
      <c r="L119" s="2" t="s">
        <v>378</v>
      </c>
      <c r="X119" s="6" t="str">
        <f>I167</f>
        <v>CÓRDOBA</v>
      </c>
    </row>
    <row r="120" spans="7:29" x14ac:dyDescent="0.25">
      <c r="I120" s="2" t="s">
        <v>428</v>
      </c>
      <c r="J120" s="3">
        <v>73001</v>
      </c>
      <c r="K120" s="2" t="s">
        <v>349</v>
      </c>
      <c r="L120" s="2" t="s">
        <v>429</v>
      </c>
      <c r="X120" s="10" t="str">
        <f>I168</f>
        <v>AYAPEL</v>
      </c>
      <c r="Y120" s="10" t="str">
        <f>I169</f>
        <v>CANALETE</v>
      </c>
      <c r="Z120" s="10" t="str">
        <f>I170</f>
        <v>MONTELÍBANO</v>
      </c>
      <c r="AA120" s="10" t="str">
        <f>I171</f>
        <v>MONTERÍA.</v>
      </c>
      <c r="AB120" s="10" t="str">
        <f>I172</f>
        <v>PLANETA RICA</v>
      </c>
      <c r="AC120" s="10" t="str">
        <f>I173</f>
        <v>PUERTO.LIBERTADOR</v>
      </c>
    </row>
    <row r="121" spans="7:29" x14ac:dyDescent="0.25">
      <c r="I121" s="2" t="str">
        <f>I120</f>
        <v>IBAGUÉ.</v>
      </c>
      <c r="J121" s="3">
        <v>73001</v>
      </c>
      <c r="K121" s="2" t="s">
        <v>356</v>
      </c>
      <c r="L121" s="2" t="s">
        <v>430</v>
      </c>
      <c r="X121" s="2" t="s">
        <v>431</v>
      </c>
      <c r="Y121" s="2" t="s">
        <v>432</v>
      </c>
      <c r="Z121" s="2" t="s">
        <v>433</v>
      </c>
      <c r="AA121" s="2" t="s">
        <v>434</v>
      </c>
      <c r="AB121" s="2" t="s">
        <v>435</v>
      </c>
      <c r="AC121" s="2" t="s">
        <v>436</v>
      </c>
    </row>
    <row r="122" spans="7:29" x14ac:dyDescent="0.25">
      <c r="I122" s="2" t="str">
        <f>I120</f>
        <v>IBAGUÉ.</v>
      </c>
      <c r="J122" s="3">
        <v>73001</v>
      </c>
      <c r="K122" s="2" t="s">
        <v>360</v>
      </c>
      <c r="L122" s="2" t="s">
        <v>437</v>
      </c>
    </row>
    <row r="123" spans="7:29" x14ac:dyDescent="0.25">
      <c r="I123" s="2" t="s">
        <v>438</v>
      </c>
      <c r="J123" s="3">
        <v>73408</v>
      </c>
      <c r="K123" s="2" t="s">
        <v>350</v>
      </c>
      <c r="L123" s="2" t="s">
        <v>439</v>
      </c>
      <c r="X123" s="10" t="str">
        <f>I174</f>
        <v>SAHAGÚN</v>
      </c>
      <c r="Y123" s="10" t="str">
        <f>I176</f>
        <v>SAN.CARLOS</v>
      </c>
      <c r="Z123" s="10" t="str">
        <f>I177</f>
        <v>TIERRALTA</v>
      </c>
      <c r="AA123" s="10" t="str">
        <f>I178</f>
        <v>VALENCIA</v>
      </c>
    </row>
    <row r="124" spans="7:29" x14ac:dyDescent="0.25">
      <c r="I124" s="2" t="str">
        <f>I123</f>
        <v>LÉRIDA</v>
      </c>
      <c r="J124" s="3">
        <v>73408</v>
      </c>
      <c r="K124" s="2" t="s">
        <v>357</v>
      </c>
      <c r="L124" s="2" t="s">
        <v>440</v>
      </c>
      <c r="X124" s="2" t="s">
        <v>441</v>
      </c>
      <c r="Y124" s="2" t="s">
        <v>442</v>
      </c>
      <c r="Z124" s="2" t="s">
        <v>443</v>
      </c>
      <c r="AA124" s="2" t="s">
        <v>444</v>
      </c>
    </row>
    <row r="125" spans="7:29" x14ac:dyDescent="0.25">
      <c r="I125" s="2" t="s">
        <v>445</v>
      </c>
      <c r="J125" s="3">
        <v>73411</v>
      </c>
      <c r="K125" s="2" t="s">
        <v>351</v>
      </c>
      <c r="L125" s="2" t="s">
        <v>446</v>
      </c>
      <c r="X125" s="2" t="s">
        <v>447</v>
      </c>
    </row>
    <row r="126" spans="7:29" x14ac:dyDescent="0.25">
      <c r="I126" s="2" t="s">
        <v>448</v>
      </c>
      <c r="J126" s="3">
        <v>73449</v>
      </c>
      <c r="K126" s="2" t="s">
        <v>352</v>
      </c>
      <c r="L126" s="2" t="s">
        <v>449</v>
      </c>
      <c r="X126" s="4" t="str">
        <f>I179</f>
        <v>NEIVA</v>
      </c>
    </row>
    <row r="127" spans="7:29" x14ac:dyDescent="0.25">
      <c r="I127" s="2" t="s">
        <v>450</v>
      </c>
      <c r="J127" s="3">
        <v>73585</v>
      </c>
      <c r="K127" s="2" t="s">
        <v>353</v>
      </c>
      <c r="L127" s="2" t="s">
        <v>451</v>
      </c>
      <c r="X127" s="6" t="str">
        <f>I180</f>
        <v>CAQUETÁ</v>
      </c>
    </row>
    <row r="128" spans="7:29" x14ac:dyDescent="0.25">
      <c r="G128" s="3">
        <v>13</v>
      </c>
      <c r="H128" s="2" t="s">
        <v>48</v>
      </c>
      <c r="I128" s="4" t="s">
        <v>43</v>
      </c>
      <c r="K128" s="1"/>
      <c r="L128" s="1"/>
      <c r="X128" s="10" t="str">
        <f>I181</f>
        <v>ALBANIA.Caquetá</v>
      </c>
      <c r="Y128" s="10" t="str">
        <f>I182</f>
        <v>FLORENCIA</v>
      </c>
      <c r="Z128" s="10" t="str">
        <f>I183</f>
        <v>BELÉN.DE.LOS.ANDAQUÍES</v>
      </c>
      <c r="AA128" s="10" t="str">
        <f>I184</f>
        <v>PUERTO.RICO</v>
      </c>
    </row>
    <row r="129" spans="7:28" x14ac:dyDescent="0.25">
      <c r="I129" s="6" t="s">
        <v>48</v>
      </c>
      <c r="J129" s="3">
        <v>17</v>
      </c>
      <c r="X129" s="2" t="s">
        <v>159</v>
      </c>
      <c r="Y129" s="2" t="s">
        <v>452</v>
      </c>
      <c r="Z129" s="2" t="s">
        <v>453</v>
      </c>
      <c r="AA129" s="2" t="s">
        <v>454</v>
      </c>
    </row>
    <row r="130" spans="7:28" x14ac:dyDescent="0.25">
      <c r="I130" s="2" t="s">
        <v>455</v>
      </c>
      <c r="J130" s="3">
        <v>17174</v>
      </c>
      <c r="K130" s="2" t="s">
        <v>369</v>
      </c>
      <c r="L130" s="2" t="s">
        <v>456</v>
      </c>
    </row>
    <row r="131" spans="7:28" x14ac:dyDescent="0.25">
      <c r="I131" s="2" t="s">
        <v>457</v>
      </c>
      <c r="J131" s="3">
        <v>17380</v>
      </c>
      <c r="K131" s="2" t="s">
        <v>370</v>
      </c>
      <c r="L131" s="2" t="s">
        <v>458</v>
      </c>
      <c r="X131" s="6" t="str">
        <f>I185</f>
        <v>HUILA</v>
      </c>
    </row>
    <row r="132" spans="7:28" x14ac:dyDescent="0.25">
      <c r="I132" s="2" t="s">
        <v>459</v>
      </c>
      <c r="J132" s="3">
        <v>17001</v>
      </c>
      <c r="K132" s="2" t="s">
        <v>371</v>
      </c>
      <c r="L132" s="2" t="s">
        <v>378</v>
      </c>
      <c r="X132" s="10" t="str">
        <f>I186</f>
        <v>CAMPO.ALEGRRE</v>
      </c>
      <c r="Y132" s="10" t="str">
        <f>I187</f>
        <v>ELÍAS</v>
      </c>
      <c r="Z132" s="10" t="str">
        <f>I188</f>
        <v>GARZÓN</v>
      </c>
      <c r="AA132" s="10" t="str">
        <f>I189</f>
        <v>LA PLATA</v>
      </c>
      <c r="AB132" s="10" t="str">
        <f>I190</f>
        <v>NEIVA.</v>
      </c>
    </row>
    <row r="133" spans="7:28" x14ac:dyDescent="0.25">
      <c r="I133" s="2" t="str">
        <f>I132</f>
        <v>MANIZALEZ.</v>
      </c>
      <c r="J133" s="3">
        <v>17001</v>
      </c>
      <c r="K133" s="2" t="s">
        <v>376</v>
      </c>
      <c r="L133" s="2" t="s">
        <v>460</v>
      </c>
      <c r="X133" s="2" t="s">
        <v>461</v>
      </c>
      <c r="Y133" s="2" t="s">
        <v>462</v>
      </c>
      <c r="Z133" s="2" t="s">
        <v>463</v>
      </c>
      <c r="AA133" s="2" t="s">
        <v>464</v>
      </c>
      <c r="AB133" s="2" t="s">
        <v>465</v>
      </c>
    </row>
    <row r="134" spans="7:28" x14ac:dyDescent="0.25">
      <c r="I134" s="2" t="s">
        <v>466</v>
      </c>
      <c r="J134" s="3">
        <v>17614</v>
      </c>
      <c r="K134" s="2" t="s">
        <v>372</v>
      </c>
      <c r="L134" s="2" t="s">
        <v>467</v>
      </c>
    </row>
    <row r="135" spans="7:28" x14ac:dyDescent="0.25">
      <c r="I135" s="2" t="s">
        <v>468</v>
      </c>
      <c r="J135" s="3">
        <v>17653</v>
      </c>
      <c r="K135" s="2" t="s">
        <v>373</v>
      </c>
      <c r="L135" s="2" t="s">
        <v>469</v>
      </c>
      <c r="X135" s="10" t="str">
        <f>I191</f>
        <v>PALERMO</v>
      </c>
      <c r="Y135" s="10" t="str">
        <f>I192</f>
        <v>PITALITO</v>
      </c>
      <c r="Z135" s="10" t="str">
        <f>I193</f>
        <v>SALADOBLANCO</v>
      </c>
      <c r="AA135" s="10" t="str">
        <f>I194</f>
        <v>TESALIA</v>
      </c>
      <c r="AB135" s="10" t="str">
        <f>I195</f>
        <v>TIMANÁ</v>
      </c>
    </row>
    <row r="136" spans="7:28" x14ac:dyDescent="0.25">
      <c r="I136" s="2" t="s">
        <v>470</v>
      </c>
      <c r="J136" s="3">
        <v>17662</v>
      </c>
      <c r="K136" s="2" t="s">
        <v>374</v>
      </c>
      <c r="L136" s="2" t="s">
        <v>471</v>
      </c>
      <c r="X136" s="2" t="s">
        <v>472</v>
      </c>
      <c r="Y136" s="2" t="s">
        <v>473</v>
      </c>
      <c r="Z136" s="2" t="s">
        <v>474</v>
      </c>
      <c r="AA136" s="2" t="s">
        <v>475</v>
      </c>
      <c r="AB136" s="2" t="s">
        <v>476</v>
      </c>
    </row>
    <row r="137" spans="7:28" x14ac:dyDescent="0.25">
      <c r="G137" s="3">
        <v>14</v>
      </c>
      <c r="H137" s="2" t="s">
        <v>52</v>
      </c>
      <c r="I137" s="4" t="s">
        <v>45</v>
      </c>
      <c r="K137" s="1"/>
      <c r="L137" s="1"/>
    </row>
    <row r="138" spans="7:28" x14ac:dyDescent="0.25">
      <c r="I138" s="6" t="s">
        <v>52</v>
      </c>
      <c r="J138" s="3">
        <v>5</v>
      </c>
      <c r="X138" s="10" t="str">
        <f>I196</f>
        <v>YAGUARÁ</v>
      </c>
    </row>
    <row r="139" spans="7:28" x14ac:dyDescent="0.25">
      <c r="I139" s="2" t="s">
        <v>477</v>
      </c>
      <c r="J139" s="3">
        <v>5045</v>
      </c>
      <c r="K139" s="2" t="s">
        <v>381</v>
      </c>
      <c r="L139" s="2" t="s">
        <v>478</v>
      </c>
      <c r="X139" s="2" t="s">
        <v>479</v>
      </c>
    </row>
    <row r="140" spans="7:28" x14ac:dyDescent="0.25">
      <c r="I140" s="2" t="s">
        <v>480</v>
      </c>
      <c r="J140" s="3">
        <v>5172</v>
      </c>
      <c r="K140" s="2" t="s">
        <v>382</v>
      </c>
      <c r="L140" s="2" t="s">
        <v>481</v>
      </c>
      <c r="X140" s="4" t="str">
        <f>I197</f>
        <v>PASTO</v>
      </c>
    </row>
    <row r="141" spans="7:28" x14ac:dyDescent="0.25">
      <c r="I141" s="2" t="s">
        <v>482</v>
      </c>
      <c r="J141" s="3">
        <v>5266</v>
      </c>
      <c r="K141" s="2" t="s">
        <v>383</v>
      </c>
      <c r="L141" s="2" t="s">
        <v>16</v>
      </c>
      <c r="X141" s="6" t="str">
        <f>I198</f>
        <v>NARIÑO</v>
      </c>
    </row>
    <row r="142" spans="7:28" x14ac:dyDescent="0.25">
      <c r="I142" s="2" t="s">
        <v>483</v>
      </c>
      <c r="J142" s="3">
        <v>5306</v>
      </c>
      <c r="K142" s="2" t="s">
        <v>384</v>
      </c>
      <c r="L142" s="2" t="s">
        <v>484</v>
      </c>
      <c r="X142" s="10" t="str">
        <f>I199</f>
        <v>COLÓN</v>
      </c>
      <c r="Y142" s="10" t="str">
        <f>I200</f>
        <v>CUMBAL</v>
      </c>
      <c r="Z142" s="10" t="str">
        <f>I201</f>
        <v>EL.TABLÓN.DE.GÓMEZ</v>
      </c>
      <c r="AA142" s="10" t="str">
        <f>I202</f>
        <v>LA.UNIÓN.Nariño</v>
      </c>
      <c r="AB142" s="10" t="str">
        <f>I203</f>
        <v>LEIVA</v>
      </c>
    </row>
    <row r="143" spans="7:28" x14ac:dyDescent="0.25">
      <c r="I143" s="2" t="s">
        <v>485</v>
      </c>
      <c r="J143" s="3">
        <v>5001</v>
      </c>
      <c r="K143" s="2" t="s">
        <v>385</v>
      </c>
      <c r="L143" s="2" t="s">
        <v>29</v>
      </c>
      <c r="X143" s="2" t="s">
        <v>486</v>
      </c>
      <c r="Y143" s="2" t="s">
        <v>487</v>
      </c>
      <c r="Z143" s="2" t="s">
        <v>488</v>
      </c>
      <c r="AA143" s="2" t="s">
        <v>489</v>
      </c>
      <c r="AB143" s="2" t="s">
        <v>490</v>
      </c>
    </row>
    <row r="144" spans="7:28" x14ac:dyDescent="0.25">
      <c r="I144" s="2" t="str">
        <f>I143</f>
        <v>MEDELLÍN.</v>
      </c>
      <c r="J144" s="3">
        <v>5001</v>
      </c>
      <c r="K144" s="2" t="s">
        <v>386</v>
      </c>
      <c r="L144" s="2" t="s">
        <v>491</v>
      </c>
    </row>
    <row r="145" spans="9:28" x14ac:dyDescent="0.25">
      <c r="I145" s="2" t="str">
        <f>I143</f>
        <v>MEDELLÍN.</v>
      </c>
      <c r="J145" s="3">
        <v>5001</v>
      </c>
      <c r="K145" s="2" t="s">
        <v>389</v>
      </c>
      <c r="L145" s="2" t="s">
        <v>492</v>
      </c>
      <c r="X145" s="10" t="str">
        <f>I204</f>
        <v>LOS.ANDES</v>
      </c>
      <c r="Y145" s="10" t="str">
        <f>I205</f>
        <v>MOSQUERA</v>
      </c>
      <c r="Z145" s="10" t="str">
        <f>I206</f>
        <v>PASTO.</v>
      </c>
      <c r="AA145" s="10" t="str">
        <f>I207</f>
        <v>FRANCISCO.PIZARRO</v>
      </c>
    </row>
    <row r="146" spans="9:28" x14ac:dyDescent="0.25">
      <c r="I146" s="2" t="s">
        <v>493</v>
      </c>
      <c r="J146" s="3">
        <v>5475</v>
      </c>
      <c r="K146" s="2" t="s">
        <v>394</v>
      </c>
      <c r="L146" s="2" t="s">
        <v>494</v>
      </c>
      <c r="X146" s="2" t="s">
        <v>495</v>
      </c>
      <c r="Y146" s="2" t="s">
        <v>394</v>
      </c>
      <c r="Z146" s="2" t="s">
        <v>496</v>
      </c>
      <c r="AA146" s="2" t="s">
        <v>497</v>
      </c>
    </row>
    <row r="147" spans="9:28" x14ac:dyDescent="0.25">
      <c r="I147" s="2" t="s">
        <v>498</v>
      </c>
      <c r="J147" s="3">
        <v>5615</v>
      </c>
      <c r="K147" s="2" t="s">
        <v>395</v>
      </c>
      <c r="L147" s="2" t="s">
        <v>499</v>
      </c>
    </row>
    <row r="148" spans="9:28" x14ac:dyDescent="0.25">
      <c r="I148" s="2" t="s">
        <v>500</v>
      </c>
      <c r="J148" s="3">
        <v>5837</v>
      </c>
      <c r="K148" s="2" t="s">
        <v>396</v>
      </c>
      <c r="L148" s="2" t="s">
        <v>501</v>
      </c>
      <c r="X148" s="10" t="str">
        <f>I208</f>
        <v>SAN ANDRÉS.DE.TUMACO</v>
      </c>
      <c r="Y148" s="10" t="str">
        <f>I209</f>
        <v>TAMINANGO</v>
      </c>
      <c r="Z148" s="10" t="str">
        <f>I210</f>
        <v>TÚQUERRES</v>
      </c>
    </row>
    <row r="149" spans="9:28" x14ac:dyDescent="0.25">
      <c r="I149" s="2" t="s">
        <v>502</v>
      </c>
      <c r="J149" s="3">
        <v>5893</v>
      </c>
      <c r="K149" s="2" t="s">
        <v>397</v>
      </c>
      <c r="L149" s="2" t="s">
        <v>503</v>
      </c>
      <c r="X149" s="2" t="s">
        <v>504</v>
      </c>
      <c r="Y149" s="2" t="s">
        <v>505</v>
      </c>
      <c r="Z149" s="2" t="s">
        <v>506</v>
      </c>
    </row>
    <row r="150" spans="9:28" x14ac:dyDescent="0.25">
      <c r="I150" s="6" t="s">
        <v>57</v>
      </c>
      <c r="J150" s="3">
        <v>27</v>
      </c>
    </row>
    <row r="151" spans="9:28" x14ac:dyDescent="0.25">
      <c r="I151" s="2" t="s">
        <v>507</v>
      </c>
      <c r="J151" s="3">
        <v>27006</v>
      </c>
      <c r="K151" s="2" t="s">
        <v>404</v>
      </c>
      <c r="L151" s="2" t="s">
        <v>508</v>
      </c>
      <c r="X151" s="6" t="str">
        <f>I211</f>
        <v>PUTUMAYO</v>
      </c>
    </row>
    <row r="152" spans="9:28" x14ac:dyDescent="0.25">
      <c r="I152" s="2" t="s">
        <v>509</v>
      </c>
      <c r="J152" s="3">
        <v>27073</v>
      </c>
      <c r="K152" s="2" t="s">
        <v>405</v>
      </c>
      <c r="L152" s="2" t="s">
        <v>510</v>
      </c>
      <c r="X152" s="10" t="str">
        <f>I212</f>
        <v>MOCOA</v>
      </c>
      <c r="Y152" s="10" t="str">
        <f>I213</f>
        <v>ORITO</v>
      </c>
      <c r="Z152" s="10" t="str">
        <f>I214</f>
        <v>VALLE.DEL.GUAMUEZ</v>
      </c>
      <c r="AA152" s="10" t="str">
        <f>I215</f>
        <v>VILLAGARZÓN</v>
      </c>
    </row>
    <row r="153" spans="9:28" x14ac:dyDescent="0.25">
      <c r="I153" s="2" t="s">
        <v>511</v>
      </c>
      <c r="J153" s="3">
        <v>27075</v>
      </c>
      <c r="K153" s="2" t="s">
        <v>406</v>
      </c>
      <c r="L153" s="2" t="s">
        <v>512</v>
      </c>
      <c r="X153" s="2" t="s">
        <v>513</v>
      </c>
      <c r="Y153" s="2" t="s">
        <v>514</v>
      </c>
      <c r="Z153" s="2" t="s">
        <v>515</v>
      </c>
      <c r="AA153" s="2" t="s">
        <v>516</v>
      </c>
    </row>
    <row r="154" spans="9:28" x14ac:dyDescent="0.25">
      <c r="I154" s="2" t="s">
        <v>517</v>
      </c>
      <c r="J154" s="3">
        <v>27077</v>
      </c>
      <c r="K154" s="2" t="s">
        <v>407</v>
      </c>
      <c r="L154" s="2" t="s">
        <v>518</v>
      </c>
      <c r="X154" s="4" t="str">
        <f>I216</f>
        <v>PEREIRA</v>
      </c>
    </row>
    <row r="155" spans="9:28" x14ac:dyDescent="0.25">
      <c r="I155" s="2" t="s">
        <v>519</v>
      </c>
      <c r="J155" s="3">
        <v>27245</v>
      </c>
      <c r="K155" s="2" t="s">
        <v>408</v>
      </c>
      <c r="L155" s="2" t="s">
        <v>520</v>
      </c>
      <c r="X155" s="6" t="str">
        <f>I217</f>
        <v>RISARALDA</v>
      </c>
    </row>
    <row r="156" spans="9:28" x14ac:dyDescent="0.25">
      <c r="I156" s="2" t="s">
        <v>521</v>
      </c>
      <c r="J156" s="3">
        <v>27205</v>
      </c>
      <c r="K156" s="2" t="s">
        <v>409</v>
      </c>
      <c r="L156" s="2" t="s">
        <v>522</v>
      </c>
      <c r="X156" s="10" t="str">
        <f>I218</f>
        <v>BELÉN.DE.UMBRÍA</v>
      </c>
      <c r="Y156" s="10" t="str">
        <f>I219</f>
        <v>DOS.QUEBRADAS</v>
      </c>
      <c r="Z156" s="10" t="str">
        <f>I220</f>
        <v>GUÁTICA</v>
      </c>
      <c r="AA156" s="10" t="str">
        <f>I221</f>
        <v>MISTRATÓ</v>
      </c>
      <c r="AB156" s="10" t="str">
        <f>I222</f>
        <v>PEREIRA.</v>
      </c>
    </row>
    <row r="157" spans="9:28" x14ac:dyDescent="0.25">
      <c r="I157" s="2" t="s">
        <v>523</v>
      </c>
      <c r="J157" s="3">
        <v>27361</v>
      </c>
      <c r="K157" s="2" t="s">
        <v>412</v>
      </c>
      <c r="L157" s="2" t="s">
        <v>524</v>
      </c>
      <c r="X157" s="2" t="s">
        <v>525</v>
      </c>
      <c r="Y157" s="2" t="s">
        <v>526</v>
      </c>
      <c r="Z157" s="2" t="s">
        <v>527</v>
      </c>
      <c r="AA157" s="2" t="s">
        <v>528</v>
      </c>
      <c r="AB157" s="2" t="s">
        <v>529</v>
      </c>
    </row>
    <row r="158" spans="9:28" x14ac:dyDescent="0.25">
      <c r="I158" s="2" t="s">
        <v>530</v>
      </c>
      <c r="J158" s="3">
        <v>27372</v>
      </c>
      <c r="K158" s="2" t="s">
        <v>394</v>
      </c>
      <c r="L158" s="2" t="s">
        <v>494</v>
      </c>
    </row>
    <row r="159" spans="9:28" x14ac:dyDescent="0.25">
      <c r="I159" s="2" t="s">
        <v>531</v>
      </c>
      <c r="J159" s="3">
        <v>27413</v>
      </c>
      <c r="K159" s="2" t="s">
        <v>413</v>
      </c>
      <c r="L159" s="2" t="s">
        <v>532</v>
      </c>
      <c r="X159" s="10" t="str">
        <f>I223</f>
        <v>PUEBLO.RICO</v>
      </c>
      <c r="Y159" s="10" t="str">
        <f>I224</f>
        <v>QUINCHÍA</v>
      </c>
      <c r="Z159" s="10" t="str">
        <f>I225</f>
        <v>APÍA</v>
      </c>
    </row>
    <row r="160" spans="9:28" x14ac:dyDescent="0.25">
      <c r="I160" s="2" t="s">
        <v>533</v>
      </c>
      <c r="J160" s="3">
        <v>27491</v>
      </c>
      <c r="K160" s="2" t="s">
        <v>414</v>
      </c>
      <c r="L160" s="2" t="s">
        <v>534</v>
      </c>
      <c r="X160" s="2" t="s">
        <v>535</v>
      </c>
      <c r="Y160" s="2" t="s">
        <v>536</v>
      </c>
      <c r="Z160" s="2" t="s">
        <v>537</v>
      </c>
    </row>
    <row r="161" spans="7:28" x14ac:dyDescent="0.25">
      <c r="I161" s="2" t="s">
        <v>538</v>
      </c>
      <c r="J161" s="3">
        <v>27495</v>
      </c>
      <c r="K161" s="2" t="s">
        <v>415</v>
      </c>
      <c r="L161" s="2" t="s">
        <v>539</v>
      </c>
      <c r="X161" s="4" t="str">
        <f>I226</f>
        <v>POPAYÁN</v>
      </c>
    </row>
    <row r="162" spans="7:28" x14ac:dyDescent="0.25">
      <c r="I162" s="2" t="s">
        <v>97</v>
      </c>
      <c r="J162" s="3">
        <v>27001</v>
      </c>
      <c r="K162" s="2" t="s">
        <v>416</v>
      </c>
      <c r="L162" s="2" t="s">
        <v>416</v>
      </c>
      <c r="X162" s="6" t="str">
        <f>I227</f>
        <v>CAUCA</v>
      </c>
    </row>
    <row r="163" spans="7:28" x14ac:dyDescent="0.25">
      <c r="I163" s="2" t="s">
        <v>540</v>
      </c>
      <c r="J163" s="3">
        <v>27615</v>
      </c>
      <c r="K163" s="2" t="s">
        <v>422</v>
      </c>
      <c r="L163" s="2" t="s">
        <v>422</v>
      </c>
      <c r="X163" s="10" t="str">
        <f>I228</f>
        <v>BOLIVAR.</v>
      </c>
      <c r="Y163" s="10" t="str">
        <f>I229</f>
        <v>CALOTO</v>
      </c>
      <c r="Z163" s="10" t="str">
        <f>I230</f>
        <v>CORINTO</v>
      </c>
      <c r="AA163" s="10" t="str">
        <f>I231</f>
        <v>PATÍA</v>
      </c>
      <c r="AB163" s="10" t="str">
        <f>I232</f>
        <v>EL.TAMBO</v>
      </c>
    </row>
    <row r="164" spans="7:28" x14ac:dyDescent="0.25">
      <c r="I164" s="2" t="s">
        <v>541</v>
      </c>
      <c r="J164" s="3">
        <v>27787</v>
      </c>
      <c r="K164" s="2" t="s">
        <v>423</v>
      </c>
      <c r="L164" s="2" t="s">
        <v>423</v>
      </c>
      <c r="X164" s="2" t="s">
        <v>542</v>
      </c>
      <c r="Y164" s="2" t="s">
        <v>543</v>
      </c>
      <c r="Z164" s="2" t="s">
        <v>544</v>
      </c>
      <c r="AA164" s="2" t="s">
        <v>545</v>
      </c>
      <c r="AB164" s="2" t="s">
        <v>546</v>
      </c>
    </row>
    <row r="165" spans="7:28" x14ac:dyDescent="0.25">
      <c r="I165" s="2" t="s">
        <v>547</v>
      </c>
      <c r="J165" s="3">
        <v>27800</v>
      </c>
      <c r="K165" s="2" t="s">
        <v>424</v>
      </c>
      <c r="L165" s="2" t="s">
        <v>424</v>
      </c>
    </row>
    <row r="166" spans="7:28" x14ac:dyDescent="0.25">
      <c r="G166" s="3">
        <v>16</v>
      </c>
      <c r="H166" s="2" t="s">
        <v>61</v>
      </c>
      <c r="I166" s="4" t="s">
        <v>47</v>
      </c>
      <c r="K166" s="1"/>
      <c r="L166" s="1"/>
      <c r="X166" s="10" t="str">
        <f>I233</f>
        <v>GUAPÍ</v>
      </c>
      <c r="Y166" s="10" t="str">
        <f>I234</f>
        <v>POPAYÁN.</v>
      </c>
      <c r="Z166" s="10" t="str">
        <f>I237</f>
        <v>PUERTO.TEJADA</v>
      </c>
      <c r="AA166" s="10" t="str">
        <f>I238</f>
        <v>SANTANDER.DE.QUILICHAO</v>
      </c>
    </row>
    <row r="167" spans="7:28" x14ac:dyDescent="0.25">
      <c r="I167" s="6" t="s">
        <v>61</v>
      </c>
      <c r="J167" s="3">
        <v>23</v>
      </c>
      <c r="X167" s="2" t="s">
        <v>548</v>
      </c>
      <c r="Y167" s="2" t="s">
        <v>549</v>
      </c>
      <c r="Z167" s="2" t="s">
        <v>550</v>
      </c>
      <c r="AA167" s="2" t="s">
        <v>551</v>
      </c>
    </row>
    <row r="168" spans="7:28" x14ac:dyDescent="0.25">
      <c r="I168" s="2" t="s">
        <v>552</v>
      </c>
      <c r="J168" s="3">
        <v>23068</v>
      </c>
      <c r="K168" s="2" t="s">
        <v>431</v>
      </c>
      <c r="L168" s="2" t="s">
        <v>553</v>
      </c>
      <c r="Y168" s="2" t="s">
        <v>554</v>
      </c>
    </row>
    <row r="169" spans="7:28" x14ac:dyDescent="0.25">
      <c r="I169" s="2" t="s">
        <v>555</v>
      </c>
      <c r="J169" s="3">
        <v>23090</v>
      </c>
      <c r="K169" s="2" t="s">
        <v>432</v>
      </c>
      <c r="L169" s="2" t="s">
        <v>556</v>
      </c>
      <c r="Y169" s="2" t="s">
        <v>557</v>
      </c>
    </row>
    <row r="170" spans="7:28" x14ac:dyDescent="0.25">
      <c r="I170" s="2" t="s">
        <v>558</v>
      </c>
      <c r="J170" s="3">
        <v>23466</v>
      </c>
      <c r="K170" s="2" t="s">
        <v>433</v>
      </c>
      <c r="L170" s="2" t="s">
        <v>559</v>
      </c>
      <c r="X170" s="4" t="str">
        <f>I239</f>
        <v>SANTA.MARTA</v>
      </c>
    </row>
    <row r="171" spans="7:28" x14ac:dyDescent="0.25">
      <c r="I171" s="2" t="s">
        <v>560</v>
      </c>
      <c r="J171" s="3">
        <v>23001</v>
      </c>
      <c r="K171" s="2" t="s">
        <v>434</v>
      </c>
      <c r="L171" s="2" t="s">
        <v>16</v>
      </c>
      <c r="X171" s="6" t="str">
        <f>I240</f>
        <v>MAGDALENA</v>
      </c>
    </row>
    <row r="172" spans="7:28" x14ac:dyDescent="0.25">
      <c r="I172" s="2" t="s">
        <v>561</v>
      </c>
      <c r="J172" s="3">
        <v>23555</v>
      </c>
      <c r="K172" s="2" t="s">
        <v>435</v>
      </c>
      <c r="L172" s="2" t="s">
        <v>16</v>
      </c>
      <c r="X172" s="10" t="str">
        <f>I241</f>
        <v>ARACATACA</v>
      </c>
      <c r="Y172" s="10" t="str">
        <f>I242</f>
        <v>ARIGUANÍ</v>
      </c>
      <c r="Z172" s="10" t="str">
        <f>I243</f>
        <v>CIÉNAGA</v>
      </c>
      <c r="AA172" s="10" t="str">
        <f>I244</f>
        <v>EL.BANCO</v>
      </c>
      <c r="AB172" s="10" t="str">
        <f>I245</f>
        <v>EL.PIÑÓN</v>
      </c>
    </row>
    <row r="173" spans="7:28" x14ac:dyDescent="0.25">
      <c r="I173" s="2" t="s">
        <v>562</v>
      </c>
      <c r="J173" s="3">
        <v>23580</v>
      </c>
      <c r="K173" s="2" t="s">
        <v>436</v>
      </c>
      <c r="L173" s="2" t="s">
        <v>563</v>
      </c>
      <c r="X173" s="2" t="s">
        <v>564</v>
      </c>
      <c r="Y173" s="2" t="s">
        <v>565</v>
      </c>
      <c r="Z173" s="2" t="s">
        <v>566</v>
      </c>
      <c r="AA173" s="2" t="s">
        <v>567</v>
      </c>
      <c r="AB173" s="2" t="s">
        <v>568</v>
      </c>
    </row>
    <row r="174" spans="7:28" x14ac:dyDescent="0.25">
      <c r="I174" s="2" t="s">
        <v>569</v>
      </c>
      <c r="J174" s="3">
        <v>23660</v>
      </c>
      <c r="K174" s="2" t="s">
        <v>441</v>
      </c>
      <c r="L174" s="2" t="s">
        <v>570</v>
      </c>
    </row>
    <row r="175" spans="7:28" x14ac:dyDescent="0.25">
      <c r="I175" s="2" t="str">
        <f>I174</f>
        <v>SAHAGÚN</v>
      </c>
      <c r="J175" s="3">
        <v>23660</v>
      </c>
      <c r="K175" s="2" t="s">
        <v>447</v>
      </c>
      <c r="L175" s="2" t="s">
        <v>570</v>
      </c>
      <c r="X175" s="10" t="str">
        <f>I246</f>
        <v>FUNDACIÓN</v>
      </c>
      <c r="Y175" s="10" t="str">
        <f>I247</f>
        <v>PLATO</v>
      </c>
      <c r="Z175" s="10" t="str">
        <f>I248</f>
        <v>REMOLINO</v>
      </c>
      <c r="AA175" s="10" t="str">
        <f>I249</f>
        <v>SAN.SEBASTIÁN.DE.BUENAVENTURA</v>
      </c>
      <c r="AB175" s="10" t="str">
        <f>I250</f>
        <v>SAN.ZENÓN</v>
      </c>
    </row>
    <row r="176" spans="7:28" x14ac:dyDescent="0.25">
      <c r="I176" s="2" t="s">
        <v>571</v>
      </c>
      <c r="J176" s="3">
        <v>23678</v>
      </c>
      <c r="K176" s="2" t="s">
        <v>442</v>
      </c>
      <c r="L176" s="2" t="s">
        <v>572</v>
      </c>
      <c r="X176" s="2" t="s">
        <v>573</v>
      </c>
      <c r="Y176" s="2" t="s">
        <v>574</v>
      </c>
      <c r="Z176" s="2" t="s">
        <v>476</v>
      </c>
      <c r="AA176" s="2" t="s">
        <v>575</v>
      </c>
      <c r="AB176" s="2" t="s">
        <v>576</v>
      </c>
    </row>
    <row r="177" spans="7:28" x14ac:dyDescent="0.25">
      <c r="I177" s="2" t="s">
        <v>577</v>
      </c>
      <c r="J177" s="3">
        <v>23807</v>
      </c>
      <c r="K177" s="2" t="s">
        <v>443</v>
      </c>
      <c r="L177" s="2" t="s">
        <v>578</v>
      </c>
    </row>
    <row r="178" spans="7:28" x14ac:dyDescent="0.25">
      <c r="I178" s="2" t="s">
        <v>579</v>
      </c>
      <c r="J178" s="3">
        <v>23855</v>
      </c>
      <c r="K178" s="2" t="s">
        <v>444</v>
      </c>
      <c r="L178" s="2" t="s">
        <v>580</v>
      </c>
      <c r="X178" s="10" t="str">
        <f>I251</f>
        <v>SANTA.MARTA.</v>
      </c>
      <c r="Y178" s="10" t="str">
        <f>I255</f>
        <v>SANTA.ANA</v>
      </c>
    </row>
    <row r="179" spans="7:28" x14ac:dyDescent="0.25">
      <c r="G179" s="3">
        <v>18</v>
      </c>
      <c r="H179" s="2" t="s">
        <v>70</v>
      </c>
      <c r="I179" s="4" t="s">
        <v>51</v>
      </c>
      <c r="K179" s="1"/>
      <c r="L179" s="1"/>
      <c r="X179" s="2" t="s">
        <v>581</v>
      </c>
      <c r="Y179" s="2" t="s">
        <v>582</v>
      </c>
    </row>
    <row r="180" spans="7:28" x14ac:dyDescent="0.25">
      <c r="I180" s="6" t="s">
        <v>66</v>
      </c>
      <c r="J180" s="3">
        <v>18</v>
      </c>
      <c r="X180" s="2" t="s">
        <v>583</v>
      </c>
      <c r="Y180" s="2" t="s">
        <v>162</v>
      </c>
    </row>
    <row r="181" spans="7:28" x14ac:dyDescent="0.25">
      <c r="I181" s="2" t="s">
        <v>584</v>
      </c>
      <c r="J181" s="3">
        <v>44035</v>
      </c>
      <c r="K181" s="2" t="s">
        <v>159</v>
      </c>
      <c r="L181" s="2" t="s">
        <v>159</v>
      </c>
      <c r="X181" s="2" t="s">
        <v>585</v>
      </c>
    </row>
    <row r="182" spans="7:28" x14ac:dyDescent="0.25">
      <c r="I182" s="2" t="s">
        <v>102</v>
      </c>
      <c r="J182" s="3">
        <v>18001</v>
      </c>
      <c r="K182" s="2" t="s">
        <v>452</v>
      </c>
      <c r="L182" s="2" t="s">
        <v>586</v>
      </c>
      <c r="X182" s="2" t="s">
        <v>587</v>
      </c>
    </row>
    <row r="183" spans="7:28" x14ac:dyDescent="0.25">
      <c r="I183" s="2" t="s">
        <v>588</v>
      </c>
      <c r="J183" s="3">
        <v>18041</v>
      </c>
      <c r="K183" s="2" t="s">
        <v>453</v>
      </c>
      <c r="L183" s="2" t="s">
        <v>589</v>
      </c>
      <c r="X183" s="4" t="str">
        <f>I256</f>
        <v>SINCELEJO</v>
      </c>
    </row>
    <row r="184" spans="7:28" x14ac:dyDescent="0.25">
      <c r="I184" s="2" t="s">
        <v>590</v>
      </c>
      <c r="J184" s="3">
        <v>18592</v>
      </c>
      <c r="K184" s="2" t="s">
        <v>454</v>
      </c>
      <c r="L184" s="2" t="s">
        <v>591</v>
      </c>
      <c r="X184" s="6" t="str">
        <f>I257</f>
        <v>SUCRE</v>
      </c>
    </row>
    <row r="185" spans="7:28" x14ac:dyDescent="0.25">
      <c r="I185" s="6" t="s">
        <v>70</v>
      </c>
      <c r="J185" s="3">
        <v>41</v>
      </c>
      <c r="X185" s="10" t="str">
        <f>I258</f>
        <v>COROZAL</v>
      </c>
      <c r="Y185" s="10" t="str">
        <f>I259</f>
        <v>LA.UNIÓN.Sucre</v>
      </c>
      <c r="Z185" s="10" t="str">
        <f>I260</f>
        <v>PALMITO</v>
      </c>
      <c r="AA185" s="10" t="str">
        <f>I261</f>
        <v>SAMPUÉS</v>
      </c>
      <c r="AB185" s="10" t="str">
        <f>I262</f>
        <v>SAN.MARCOS</v>
      </c>
    </row>
    <row r="186" spans="7:28" x14ac:dyDescent="0.25">
      <c r="I186" s="2" t="s">
        <v>592</v>
      </c>
      <c r="J186" s="3">
        <v>41132</v>
      </c>
      <c r="K186" s="2" t="s">
        <v>461</v>
      </c>
      <c r="L186" s="2" t="s">
        <v>593</v>
      </c>
      <c r="X186" s="2" t="s">
        <v>594</v>
      </c>
      <c r="Y186" s="2" t="s">
        <v>595</v>
      </c>
      <c r="Z186" s="2" t="s">
        <v>596</v>
      </c>
      <c r="AA186" s="2" t="s">
        <v>597</v>
      </c>
      <c r="AB186" s="2" t="s">
        <v>598</v>
      </c>
    </row>
    <row r="187" spans="7:28" x14ac:dyDescent="0.25">
      <c r="I187" s="2" t="s">
        <v>599</v>
      </c>
      <c r="J187" s="3">
        <v>41244</v>
      </c>
      <c r="K187" s="2" t="s">
        <v>462</v>
      </c>
      <c r="L187" s="2" t="s">
        <v>600</v>
      </c>
    </row>
    <row r="188" spans="7:28" x14ac:dyDescent="0.25">
      <c r="I188" s="2" t="s">
        <v>601</v>
      </c>
      <c r="J188" s="3">
        <v>41298</v>
      </c>
      <c r="K188" s="2" t="s">
        <v>463</v>
      </c>
      <c r="L188" s="2" t="s">
        <v>602</v>
      </c>
      <c r="X188" s="10" t="str">
        <f>I263</f>
        <v>SAN.LUIS.DE.SINCÉ</v>
      </c>
      <c r="Y188" s="10" t="str">
        <f>I264</f>
        <v>SINCELEJO.</v>
      </c>
      <c r="Z188" s="10" t="str">
        <f>I267</f>
        <v>SUCRE.</v>
      </c>
      <c r="AA188" s="10" t="str">
        <f>I268</f>
        <v>CAIMITO</v>
      </c>
      <c r="AB188" s="10" t="str">
        <f>I269</f>
        <v>SAN.JOSE.DE.TOLUVIEJO</v>
      </c>
    </row>
    <row r="189" spans="7:28" x14ac:dyDescent="0.25">
      <c r="I189" s="2" t="s">
        <v>603</v>
      </c>
      <c r="J189" s="3">
        <v>41396</v>
      </c>
      <c r="K189" s="2" t="s">
        <v>464</v>
      </c>
      <c r="L189" s="2" t="s">
        <v>604</v>
      </c>
      <c r="X189" s="2" t="s">
        <v>605</v>
      </c>
      <c r="Y189" s="2" t="s">
        <v>606</v>
      </c>
      <c r="Z189" s="2" t="s">
        <v>607</v>
      </c>
      <c r="AA189" s="2" t="s">
        <v>608</v>
      </c>
      <c r="AB189" s="2" t="s">
        <v>609</v>
      </c>
    </row>
    <row r="190" spans="7:28" x14ac:dyDescent="0.25">
      <c r="I190" s="2" t="s">
        <v>610</v>
      </c>
      <c r="J190" s="3">
        <v>41001</v>
      </c>
      <c r="K190" s="2" t="s">
        <v>465</v>
      </c>
      <c r="L190" s="2" t="s">
        <v>611</v>
      </c>
      <c r="Y190" s="2" t="s">
        <v>612</v>
      </c>
      <c r="Z190" s="2" t="s">
        <v>162</v>
      </c>
    </row>
    <row r="191" spans="7:28" x14ac:dyDescent="0.25">
      <c r="I191" s="2" t="s">
        <v>613</v>
      </c>
      <c r="J191" s="3">
        <v>41524</v>
      </c>
      <c r="K191" s="2" t="s">
        <v>472</v>
      </c>
      <c r="L191" s="2" t="s">
        <v>614</v>
      </c>
      <c r="Y191" s="2" t="s">
        <v>615</v>
      </c>
    </row>
    <row r="192" spans="7:28" x14ac:dyDescent="0.25">
      <c r="I192" s="2" t="s">
        <v>616</v>
      </c>
      <c r="J192" s="3">
        <v>41551</v>
      </c>
      <c r="K192" s="2" t="s">
        <v>473</v>
      </c>
      <c r="L192" s="2" t="s">
        <v>617</v>
      </c>
    </row>
    <row r="193" spans="7:28" x14ac:dyDescent="0.25">
      <c r="I193" s="2" t="s">
        <v>618</v>
      </c>
      <c r="J193" s="3">
        <v>41660</v>
      </c>
      <c r="K193" s="2" t="s">
        <v>474</v>
      </c>
      <c r="L193" s="2" t="s">
        <v>619</v>
      </c>
      <c r="X193" s="10" t="str">
        <f>I270</f>
        <v>COLOSÓ</v>
      </c>
      <c r="Y193" s="10" t="str">
        <f>I271</f>
        <v>SAN.BENITO.ABAD</v>
      </c>
      <c r="Z193" s="10" t="str">
        <f>I272</f>
        <v>CHALÁN</v>
      </c>
      <c r="AA193" s="10" t="str">
        <f>I273</f>
        <v>MORROA</v>
      </c>
      <c r="AB193" s="10" t="str">
        <f>I274</f>
        <v>MAJAGUAL</v>
      </c>
    </row>
    <row r="194" spans="7:28" x14ac:dyDescent="0.25">
      <c r="I194" s="2" t="s">
        <v>620</v>
      </c>
      <c r="J194" s="3">
        <v>41797</v>
      </c>
      <c r="K194" s="2" t="s">
        <v>475</v>
      </c>
      <c r="L194" s="2" t="s">
        <v>621</v>
      </c>
      <c r="X194" s="2" t="s">
        <v>622</v>
      </c>
      <c r="Y194" s="2" t="s">
        <v>623</v>
      </c>
      <c r="Z194" s="2" t="s">
        <v>624</v>
      </c>
      <c r="AA194" s="2" t="s">
        <v>625</v>
      </c>
      <c r="AB194" s="2" t="s">
        <v>626</v>
      </c>
    </row>
    <row r="195" spans="7:28" x14ac:dyDescent="0.25">
      <c r="I195" s="2" t="s">
        <v>627</v>
      </c>
      <c r="J195" s="3">
        <v>41807</v>
      </c>
      <c r="K195" s="2" t="s">
        <v>476</v>
      </c>
      <c r="L195" s="2" t="s">
        <v>628</v>
      </c>
      <c r="X195" s="4" t="str">
        <f>I275</f>
        <v>TUNJA</v>
      </c>
    </row>
    <row r="196" spans="7:28" x14ac:dyDescent="0.25">
      <c r="I196" s="2" t="s">
        <v>629</v>
      </c>
      <c r="J196" s="3">
        <v>41885</v>
      </c>
      <c r="K196" s="2" t="s">
        <v>479</v>
      </c>
      <c r="L196" s="2" t="s">
        <v>630</v>
      </c>
      <c r="X196" s="6" t="str">
        <f>I276</f>
        <v>BOYACÁ</v>
      </c>
    </row>
    <row r="197" spans="7:28" x14ac:dyDescent="0.25">
      <c r="G197" s="3">
        <v>19</v>
      </c>
      <c r="H197" s="2" t="s">
        <v>74</v>
      </c>
      <c r="I197" s="4" t="s">
        <v>56</v>
      </c>
      <c r="K197" s="1"/>
      <c r="L197" s="1"/>
      <c r="X197" s="10" t="str">
        <f>I277</f>
        <v>CHIQUINQUIRÁ</v>
      </c>
      <c r="Y197" s="10" t="str">
        <f>I278</f>
        <v>CHITA</v>
      </c>
      <c r="Z197" s="10" t="str">
        <f>I279</f>
        <v>EL.COCUY</v>
      </c>
      <c r="AA197" s="10" t="str">
        <f>I280</f>
        <v>GUICÁN.DE.LA.SIERRA</v>
      </c>
      <c r="AB197" s="10" t="str">
        <f>I281</f>
        <v>GARAGOA</v>
      </c>
    </row>
    <row r="198" spans="7:28" x14ac:dyDescent="0.25">
      <c r="I198" s="6" t="s">
        <v>74</v>
      </c>
      <c r="J198" s="3">
        <v>52</v>
      </c>
      <c r="X198" s="2" t="s">
        <v>631</v>
      </c>
      <c r="Y198" s="2" t="s">
        <v>632</v>
      </c>
      <c r="Z198" s="2" t="s">
        <v>633</v>
      </c>
      <c r="AA198" s="2" t="s">
        <v>634</v>
      </c>
      <c r="AB198" s="2" t="s">
        <v>635</v>
      </c>
    </row>
    <row r="199" spans="7:28" x14ac:dyDescent="0.25">
      <c r="I199" s="2" t="s">
        <v>636</v>
      </c>
      <c r="J199" s="3">
        <v>52203</v>
      </c>
      <c r="K199" s="2" t="s">
        <v>486</v>
      </c>
      <c r="L199" s="2" t="s">
        <v>637</v>
      </c>
    </row>
    <row r="200" spans="7:28" x14ac:dyDescent="0.25">
      <c r="I200" s="2" t="s">
        <v>638</v>
      </c>
      <c r="J200" s="3">
        <v>52227</v>
      </c>
      <c r="K200" s="2" t="s">
        <v>487</v>
      </c>
      <c r="L200" s="2" t="s">
        <v>639</v>
      </c>
      <c r="X200" s="10" t="str">
        <f>I282</f>
        <v>LA.VICTORIA</v>
      </c>
      <c r="Y200" s="10" t="str">
        <f>I283</f>
        <v>LABRANZAGRANDE</v>
      </c>
      <c r="Z200" s="10" t="str">
        <f>I284</f>
        <v>PAUNA</v>
      </c>
      <c r="AA200" s="10" t="str">
        <f>I285</f>
        <v>PAYA</v>
      </c>
      <c r="AB200" s="10" t="str">
        <f>I286</f>
        <v>PISBA</v>
      </c>
    </row>
    <row r="201" spans="7:28" x14ac:dyDescent="0.25">
      <c r="I201" s="2" t="s">
        <v>640</v>
      </c>
      <c r="J201" s="3">
        <v>52258</v>
      </c>
      <c r="K201" s="2" t="s">
        <v>488</v>
      </c>
      <c r="L201" s="2" t="s">
        <v>641</v>
      </c>
      <c r="X201" s="2" t="s">
        <v>642</v>
      </c>
      <c r="Y201" s="2" t="s">
        <v>643</v>
      </c>
      <c r="Z201" s="2" t="s">
        <v>644</v>
      </c>
      <c r="AA201" s="2" t="s">
        <v>645</v>
      </c>
      <c r="AB201" s="2" t="s">
        <v>646</v>
      </c>
    </row>
    <row r="202" spans="7:28" x14ac:dyDescent="0.25">
      <c r="I202" s="2" t="s">
        <v>647</v>
      </c>
      <c r="J202" s="3">
        <v>52399</v>
      </c>
      <c r="K202" s="2" t="s">
        <v>489</v>
      </c>
      <c r="L202" s="2" t="s">
        <v>648</v>
      </c>
    </row>
    <row r="203" spans="7:28" x14ac:dyDescent="0.25">
      <c r="I203" s="2" t="s">
        <v>649</v>
      </c>
      <c r="J203" s="3">
        <v>52405</v>
      </c>
      <c r="K203" s="2" t="s">
        <v>490</v>
      </c>
      <c r="L203" s="2" t="s">
        <v>650</v>
      </c>
      <c r="X203" s="10" t="str">
        <f>I287</f>
        <v>RAMIRIQUÍ</v>
      </c>
      <c r="Y203" s="10" t="str">
        <f>I288</f>
        <v>RÁQUIRA</v>
      </c>
      <c r="Z203" s="10" t="str">
        <f>I289</f>
        <v>SANTA.ROSA.DE.VITERBO</v>
      </c>
      <c r="AA203" s="10" t="str">
        <f>I291</f>
        <v>SOGAMOSO</v>
      </c>
      <c r="AB203" s="10" t="str">
        <f>I293</f>
        <v>TUNJA.</v>
      </c>
    </row>
    <row r="204" spans="7:28" x14ac:dyDescent="0.25">
      <c r="I204" s="2" t="s">
        <v>651</v>
      </c>
      <c r="J204" s="3">
        <v>52418</v>
      </c>
      <c r="K204" s="2" t="s">
        <v>495</v>
      </c>
      <c r="L204" s="2" t="s">
        <v>652</v>
      </c>
      <c r="X204" s="2" t="s">
        <v>653</v>
      </c>
      <c r="Y204" s="2" t="s">
        <v>654</v>
      </c>
      <c r="Z204" s="2" t="s">
        <v>655</v>
      </c>
      <c r="AA204" s="2" t="s">
        <v>656</v>
      </c>
      <c r="AB204" s="2" t="s">
        <v>657</v>
      </c>
    </row>
    <row r="205" spans="7:28" x14ac:dyDescent="0.25">
      <c r="I205" s="2" t="s">
        <v>658</v>
      </c>
      <c r="J205" s="3">
        <v>52473</v>
      </c>
      <c r="K205" s="2" t="s">
        <v>394</v>
      </c>
      <c r="L205" s="2" t="s">
        <v>659</v>
      </c>
      <c r="Z205" s="2" t="s">
        <v>660</v>
      </c>
      <c r="AA205" s="2" t="s">
        <v>661</v>
      </c>
      <c r="AB205" s="2" t="s">
        <v>662</v>
      </c>
    </row>
    <row r="206" spans="7:28" x14ac:dyDescent="0.25">
      <c r="I206" s="2" t="s">
        <v>663</v>
      </c>
      <c r="J206" s="3">
        <v>52001</v>
      </c>
      <c r="K206" s="2" t="s">
        <v>496</v>
      </c>
      <c r="L206" s="2" t="s">
        <v>16</v>
      </c>
      <c r="AB206" s="2" t="s">
        <v>664</v>
      </c>
    </row>
    <row r="207" spans="7:28" x14ac:dyDescent="0.25">
      <c r="I207" s="2" t="s">
        <v>665</v>
      </c>
      <c r="J207" s="3">
        <v>52520</v>
      </c>
      <c r="K207" s="2" t="s">
        <v>497</v>
      </c>
      <c r="L207" s="2" t="s">
        <v>666</v>
      </c>
    </row>
    <row r="208" spans="7:28" x14ac:dyDescent="0.25">
      <c r="I208" s="2" t="s">
        <v>667</v>
      </c>
      <c r="J208" s="3">
        <v>52835</v>
      </c>
      <c r="K208" s="2" t="s">
        <v>504</v>
      </c>
      <c r="L208" s="2" t="s">
        <v>668</v>
      </c>
      <c r="X208" s="10" t="str">
        <f>I296</f>
        <v>TUNUNGUÁ</v>
      </c>
    </row>
    <row r="209" spans="7:28" x14ac:dyDescent="0.25">
      <c r="I209" s="2" t="s">
        <v>669</v>
      </c>
      <c r="J209" s="3">
        <v>52786</v>
      </c>
      <c r="K209" s="2" t="s">
        <v>505</v>
      </c>
      <c r="L209" s="2" t="s">
        <v>670</v>
      </c>
      <c r="X209" s="2" t="s">
        <v>671</v>
      </c>
    </row>
    <row r="210" spans="7:28" x14ac:dyDescent="0.25">
      <c r="I210" s="2" t="s">
        <v>672</v>
      </c>
      <c r="J210" s="3">
        <v>52838</v>
      </c>
      <c r="K210" s="2" t="s">
        <v>506</v>
      </c>
      <c r="L210" s="2" t="s">
        <v>673</v>
      </c>
    </row>
    <row r="211" spans="7:28" x14ac:dyDescent="0.25">
      <c r="I211" s="6" t="s">
        <v>78</v>
      </c>
      <c r="J211" s="3">
        <v>86</v>
      </c>
      <c r="X211" s="6" t="str">
        <f>I297</f>
        <v>CASANARE</v>
      </c>
    </row>
    <row r="212" spans="7:28" x14ac:dyDescent="0.25">
      <c r="I212" s="2" t="s">
        <v>674</v>
      </c>
      <c r="J212" s="3">
        <v>86001</v>
      </c>
      <c r="K212" s="2" t="s">
        <v>513</v>
      </c>
      <c r="L212" s="2" t="s">
        <v>675</v>
      </c>
      <c r="X212" s="10" t="str">
        <f>I298</f>
        <v>LA.SALINA</v>
      </c>
      <c r="Y212" s="10" t="str">
        <f>I299</f>
        <v>OROCUÉ</v>
      </c>
      <c r="Z212" s="10" t="str">
        <f>I300</f>
        <v>PAZ.DE.ARIPORO</v>
      </c>
      <c r="AA212" s="10" t="str">
        <f>I301</f>
        <v>TÁMARA</v>
      </c>
      <c r="AB212" s="10" t="str">
        <f>I302</f>
        <v>TRINIDAD</v>
      </c>
    </row>
    <row r="213" spans="7:28" x14ac:dyDescent="0.25">
      <c r="I213" s="2" t="s">
        <v>676</v>
      </c>
      <c r="J213" s="3">
        <v>86320</v>
      </c>
      <c r="K213" s="2" t="s">
        <v>514</v>
      </c>
      <c r="L213" s="2" t="s">
        <v>677</v>
      </c>
      <c r="X213" s="2" t="s">
        <v>678</v>
      </c>
      <c r="Y213" s="2" t="s">
        <v>679</v>
      </c>
      <c r="Z213" s="2" t="s">
        <v>680</v>
      </c>
      <c r="AA213" s="2" t="s">
        <v>681</v>
      </c>
      <c r="AB213" s="2" t="s">
        <v>682</v>
      </c>
    </row>
    <row r="214" spans="7:28" x14ac:dyDescent="0.25">
      <c r="I214" s="2" t="s">
        <v>683</v>
      </c>
      <c r="J214" s="3">
        <v>86865</v>
      </c>
      <c r="K214" s="2" t="s">
        <v>515</v>
      </c>
      <c r="L214" s="2" t="s">
        <v>684</v>
      </c>
    </row>
    <row r="215" spans="7:28" x14ac:dyDescent="0.25">
      <c r="I215" s="2" t="s">
        <v>685</v>
      </c>
      <c r="J215" s="3">
        <v>86885</v>
      </c>
      <c r="K215" s="2" t="s">
        <v>516</v>
      </c>
      <c r="L215" s="2" t="s">
        <v>686</v>
      </c>
      <c r="X215" s="10" t="str">
        <f>I303</f>
        <v>YOPAL</v>
      </c>
    </row>
    <row r="216" spans="7:28" x14ac:dyDescent="0.25">
      <c r="G216" s="3">
        <v>21</v>
      </c>
      <c r="H216" s="2" t="s">
        <v>82</v>
      </c>
      <c r="I216" s="4" t="s">
        <v>59</v>
      </c>
      <c r="K216" s="1"/>
      <c r="L216" s="1"/>
      <c r="X216" s="2" t="s">
        <v>687</v>
      </c>
    </row>
    <row r="217" spans="7:28" x14ac:dyDescent="0.25">
      <c r="I217" s="6" t="s">
        <v>82</v>
      </c>
      <c r="J217" s="3">
        <v>66</v>
      </c>
      <c r="X217" s="2" t="s">
        <v>688</v>
      </c>
    </row>
    <row r="218" spans="7:28" x14ac:dyDescent="0.25">
      <c r="I218" s="2" t="s">
        <v>689</v>
      </c>
      <c r="J218" s="3">
        <v>66088</v>
      </c>
      <c r="K218" s="2" t="s">
        <v>525</v>
      </c>
      <c r="L218" s="2" t="s">
        <v>690</v>
      </c>
      <c r="X218" s="4" t="str">
        <f>I305</f>
        <v>VALLEDUPAR</v>
      </c>
    </row>
    <row r="219" spans="7:28" x14ac:dyDescent="0.25">
      <c r="I219" s="2" t="s">
        <v>691</v>
      </c>
      <c r="J219" s="3">
        <v>66170</v>
      </c>
      <c r="K219" s="2" t="s">
        <v>526</v>
      </c>
      <c r="L219" s="2" t="s">
        <v>692</v>
      </c>
      <c r="X219" s="6" t="str">
        <f>I306</f>
        <v>CESAR</v>
      </c>
    </row>
    <row r="220" spans="7:28" x14ac:dyDescent="0.25">
      <c r="I220" s="2" t="s">
        <v>693</v>
      </c>
      <c r="J220" s="3">
        <v>66318</v>
      </c>
      <c r="K220" s="2" t="s">
        <v>527</v>
      </c>
      <c r="L220" s="2" t="s">
        <v>694</v>
      </c>
      <c r="X220" s="10" t="str">
        <f>I307</f>
        <v>AGUACHICA</v>
      </c>
      <c r="Y220" s="10" t="str">
        <f>I308</f>
        <v>BECERRIL</v>
      </c>
      <c r="Z220" s="10" t="str">
        <f>I309</f>
        <v>CHIMICHAGUA</v>
      </c>
      <c r="AA220" s="10" t="str">
        <f>I310</f>
        <v>CHIRIGUANÁ</v>
      </c>
      <c r="AB220" s="10" t="str">
        <f>I311</f>
        <v>AGUSTÍN.CODAZZI</v>
      </c>
    </row>
    <row r="221" spans="7:28" x14ac:dyDescent="0.25">
      <c r="I221" s="2" t="s">
        <v>695</v>
      </c>
      <c r="J221" s="3">
        <v>66456</v>
      </c>
      <c r="K221" s="2" t="s">
        <v>528</v>
      </c>
      <c r="L221" s="2" t="s">
        <v>696</v>
      </c>
      <c r="X221" s="2" t="s">
        <v>697</v>
      </c>
      <c r="Y221" s="2" t="s">
        <v>698</v>
      </c>
      <c r="Z221" s="2" t="s">
        <v>699</v>
      </c>
      <c r="AA221" s="2" t="s">
        <v>700</v>
      </c>
      <c r="AB221" s="2" t="s">
        <v>701</v>
      </c>
    </row>
    <row r="222" spans="7:28" x14ac:dyDescent="0.25">
      <c r="I222" s="2" t="s">
        <v>702</v>
      </c>
      <c r="J222" s="3">
        <v>66001</v>
      </c>
      <c r="K222" s="2" t="s">
        <v>529</v>
      </c>
      <c r="L222" s="2" t="s">
        <v>16</v>
      </c>
    </row>
    <row r="223" spans="7:28" x14ac:dyDescent="0.25">
      <c r="I223" s="2" t="s">
        <v>703</v>
      </c>
      <c r="J223" s="3">
        <v>66572</v>
      </c>
      <c r="K223" s="2" t="s">
        <v>535</v>
      </c>
      <c r="L223" s="2" t="s">
        <v>704</v>
      </c>
      <c r="X223" s="10" t="str">
        <f>I312</f>
        <v>CURUMANIÍ</v>
      </c>
      <c r="Y223" s="10" t="str">
        <f>I313</f>
        <v>LA.GLORIA</v>
      </c>
      <c r="Z223" s="10" t="str">
        <f>I315</f>
        <v>LA.JAGUA.DE.IBIRICO</v>
      </c>
      <c r="AA223" s="10" t="str">
        <f>I316</f>
        <v>LA.PAZ</v>
      </c>
      <c r="AB223" s="10" t="str">
        <f>I317</f>
        <v>MANAURE.BALCÓN.DEL.CESAR</v>
      </c>
    </row>
    <row r="224" spans="7:28" x14ac:dyDescent="0.25">
      <c r="I224" s="2" t="s">
        <v>705</v>
      </c>
      <c r="J224" s="3">
        <v>66594</v>
      </c>
      <c r="K224" s="2" t="s">
        <v>536</v>
      </c>
      <c r="L224" s="2" t="s">
        <v>706</v>
      </c>
      <c r="X224" s="2" t="s">
        <v>707</v>
      </c>
      <c r="Y224" s="2" t="s">
        <v>708</v>
      </c>
      <c r="Z224" s="2" t="s">
        <v>709</v>
      </c>
      <c r="AA224" s="2" t="s">
        <v>710</v>
      </c>
      <c r="AB224" s="2" t="s">
        <v>711</v>
      </c>
    </row>
    <row r="225" spans="7:28" x14ac:dyDescent="0.25">
      <c r="I225" s="2" t="s">
        <v>712</v>
      </c>
      <c r="J225" s="3">
        <v>66045</v>
      </c>
      <c r="K225" s="2" t="s">
        <v>537</v>
      </c>
      <c r="L225" s="2" t="s">
        <v>269</v>
      </c>
      <c r="Y225" s="2" t="s">
        <v>713</v>
      </c>
    </row>
    <row r="226" spans="7:28" x14ac:dyDescent="0.25">
      <c r="G226" s="3">
        <v>22</v>
      </c>
      <c r="H226" s="2" t="s">
        <v>87</v>
      </c>
      <c r="I226" s="4" t="s">
        <v>65</v>
      </c>
      <c r="K226" s="1"/>
      <c r="L226" s="1"/>
    </row>
    <row r="227" spans="7:28" x14ac:dyDescent="0.25">
      <c r="I227" s="6" t="s">
        <v>87</v>
      </c>
      <c r="J227" s="3">
        <v>19</v>
      </c>
      <c r="X227" s="10" t="str">
        <f>I318</f>
        <v>SAN.DIEGO</v>
      </c>
      <c r="Y227" s="10" t="str">
        <f>I319</f>
        <v>TAMALAMEQUE</v>
      </c>
      <c r="Z227" s="10" t="str">
        <f>I320</f>
        <v>VALLEDUPAR.</v>
      </c>
    </row>
    <row r="228" spans="7:28" x14ac:dyDescent="0.25">
      <c r="I228" s="2" t="s">
        <v>714</v>
      </c>
      <c r="J228" s="3">
        <v>19100</v>
      </c>
      <c r="K228" s="2" t="s">
        <v>542</v>
      </c>
      <c r="L228" s="2" t="s">
        <v>715</v>
      </c>
      <c r="X228" s="2" t="s">
        <v>716</v>
      </c>
      <c r="Y228" s="2" t="s">
        <v>717</v>
      </c>
      <c r="Z228" s="2" t="s">
        <v>718</v>
      </c>
    </row>
    <row r="229" spans="7:28" x14ac:dyDescent="0.25">
      <c r="I229" s="2" t="s">
        <v>719</v>
      </c>
      <c r="J229" s="3">
        <v>19142</v>
      </c>
      <c r="K229" s="2" t="s">
        <v>543</v>
      </c>
      <c r="L229" s="2" t="s">
        <v>720</v>
      </c>
      <c r="Z229" s="2" t="s">
        <v>721</v>
      </c>
    </row>
    <row r="230" spans="7:28" x14ac:dyDescent="0.25">
      <c r="I230" s="2" t="s">
        <v>722</v>
      </c>
      <c r="J230" s="3">
        <v>19212</v>
      </c>
      <c r="K230" s="2" t="s">
        <v>544</v>
      </c>
      <c r="L230" s="2" t="s">
        <v>723</v>
      </c>
    </row>
    <row r="231" spans="7:28" x14ac:dyDescent="0.25">
      <c r="I231" s="2" t="s">
        <v>724</v>
      </c>
      <c r="J231" s="3">
        <v>19532</v>
      </c>
      <c r="K231" s="2" t="s">
        <v>545</v>
      </c>
      <c r="L231" s="2" t="s">
        <v>725</v>
      </c>
      <c r="X231" s="6" t="str">
        <f>I322</f>
        <v>LA GUAJIRA</v>
      </c>
    </row>
    <row r="232" spans="7:28" x14ac:dyDescent="0.25">
      <c r="I232" s="2" t="s">
        <v>726</v>
      </c>
      <c r="J232" s="3">
        <v>19256</v>
      </c>
      <c r="K232" s="2" t="s">
        <v>546</v>
      </c>
      <c r="L232" s="2" t="s">
        <v>727</v>
      </c>
      <c r="X232" s="10" t="str">
        <f>I323</f>
        <v>RIOHACHA</v>
      </c>
      <c r="Y232" s="10" t="str">
        <f>I324</f>
        <v>SAN.JUAN.DEL.CESAR</v>
      </c>
      <c r="Z232" s="10" t="str">
        <f>I325</f>
        <v>URIBIA</v>
      </c>
      <c r="AA232" s="10" t="str">
        <f>I326</f>
        <v>FONSECA</v>
      </c>
      <c r="AB232" s="10" t="str">
        <f>I327</f>
        <v>VILLANUEVA</v>
      </c>
    </row>
    <row r="233" spans="7:28" x14ac:dyDescent="0.25">
      <c r="I233" s="2" t="s">
        <v>728</v>
      </c>
      <c r="J233" s="3">
        <v>19318</v>
      </c>
      <c r="K233" s="2" t="s">
        <v>548</v>
      </c>
      <c r="L233" s="2" t="s">
        <v>729</v>
      </c>
      <c r="X233" s="2" t="s">
        <v>730</v>
      </c>
      <c r="Y233" s="2" t="s">
        <v>731</v>
      </c>
      <c r="Z233" s="2" t="s">
        <v>732</v>
      </c>
      <c r="AA233" s="2" t="s">
        <v>733</v>
      </c>
      <c r="AB233" s="2" t="s">
        <v>734</v>
      </c>
    </row>
    <row r="234" spans="7:28" x14ac:dyDescent="0.25">
      <c r="I234" s="2" t="s">
        <v>735</v>
      </c>
      <c r="J234" s="3">
        <v>19001</v>
      </c>
      <c r="K234" s="2" t="s">
        <v>549</v>
      </c>
      <c r="L234" s="2" t="s">
        <v>736</v>
      </c>
      <c r="X234" s="4" t="str">
        <f>I328</f>
        <v>VILLAVICENCIO</v>
      </c>
    </row>
    <row r="235" spans="7:28" x14ac:dyDescent="0.25">
      <c r="I235" s="2" t="str">
        <f>I234</f>
        <v>POPAYÁN.</v>
      </c>
      <c r="J235" s="3">
        <v>19001</v>
      </c>
      <c r="K235" s="2" t="s">
        <v>554</v>
      </c>
      <c r="L235" s="2" t="s">
        <v>737</v>
      </c>
      <c r="X235" s="6" t="str">
        <f>I329</f>
        <v>GUAINÍA</v>
      </c>
    </row>
    <row r="236" spans="7:28" x14ac:dyDescent="0.25">
      <c r="I236" s="2" t="str">
        <f>I234</f>
        <v>POPAYÁN.</v>
      </c>
      <c r="J236" s="3">
        <v>19001</v>
      </c>
      <c r="K236" s="2" t="s">
        <v>557</v>
      </c>
      <c r="L236" s="2" t="s">
        <v>738</v>
      </c>
      <c r="X236" s="10" t="str">
        <f>I330</f>
        <v>BARRANCOMINAS</v>
      </c>
      <c r="Y236" s="10" t="str">
        <f>I331</f>
        <v>PUERTO.INÍRIDA</v>
      </c>
      <c r="Z236" s="10" t="str">
        <f>I332</f>
        <v>SAN.FELIPE</v>
      </c>
    </row>
    <row r="237" spans="7:28" x14ac:dyDescent="0.25">
      <c r="I237" s="2" t="s">
        <v>739</v>
      </c>
      <c r="J237" s="3">
        <v>19573</v>
      </c>
      <c r="K237" s="2" t="s">
        <v>550</v>
      </c>
      <c r="L237" s="2" t="s">
        <v>740</v>
      </c>
      <c r="X237" s="2" t="s">
        <v>741</v>
      </c>
      <c r="Y237" s="2" t="s">
        <v>742</v>
      </c>
      <c r="Z237" s="2" t="s">
        <v>743</v>
      </c>
    </row>
    <row r="238" spans="7:28" x14ac:dyDescent="0.25">
      <c r="I238" s="2" t="s">
        <v>744</v>
      </c>
      <c r="J238" s="3">
        <v>19698</v>
      </c>
      <c r="K238" s="2" t="s">
        <v>551</v>
      </c>
      <c r="L238" s="2" t="s">
        <v>740</v>
      </c>
    </row>
    <row r="239" spans="7:28" x14ac:dyDescent="0.25">
      <c r="G239" s="3">
        <v>23</v>
      </c>
      <c r="H239" s="2" t="s">
        <v>92</v>
      </c>
      <c r="I239" s="4" t="s">
        <v>69</v>
      </c>
      <c r="K239" s="1"/>
      <c r="L239" s="1"/>
      <c r="X239" s="6" t="str">
        <f>I333</f>
        <v>GUAVIARE</v>
      </c>
    </row>
    <row r="240" spans="7:28" x14ac:dyDescent="0.25">
      <c r="I240" s="6" t="s">
        <v>92</v>
      </c>
      <c r="J240" s="3">
        <v>47</v>
      </c>
      <c r="X240" s="10" t="str">
        <f>I334</f>
        <v>SAN.JOSÉ.DE.GUAVIARE</v>
      </c>
    </row>
    <row r="241" spans="7:28" x14ac:dyDescent="0.25">
      <c r="I241" s="2" t="s">
        <v>745</v>
      </c>
      <c r="J241" s="3">
        <v>47053</v>
      </c>
      <c r="K241" s="2" t="s">
        <v>564</v>
      </c>
      <c r="L241" s="2" t="s">
        <v>746</v>
      </c>
      <c r="X241" s="2" t="s">
        <v>747</v>
      </c>
    </row>
    <row r="242" spans="7:28" x14ac:dyDescent="0.25">
      <c r="I242" s="2" t="s">
        <v>748</v>
      </c>
      <c r="J242" s="3">
        <v>47058</v>
      </c>
      <c r="K242" s="2" t="s">
        <v>565</v>
      </c>
      <c r="L242" s="2" t="s">
        <v>749</v>
      </c>
    </row>
    <row r="243" spans="7:28" x14ac:dyDescent="0.25">
      <c r="I243" s="2" t="s">
        <v>750</v>
      </c>
      <c r="J243" s="3">
        <v>47189</v>
      </c>
      <c r="K243" s="2" t="s">
        <v>566</v>
      </c>
      <c r="L243" s="2" t="s">
        <v>751</v>
      </c>
      <c r="X243" s="6" t="str">
        <f>I335</f>
        <v>META</v>
      </c>
    </row>
    <row r="244" spans="7:28" x14ac:dyDescent="0.25">
      <c r="I244" s="2" t="s">
        <v>752</v>
      </c>
      <c r="J244" s="3">
        <v>47245</v>
      </c>
      <c r="K244" s="2" t="s">
        <v>567</v>
      </c>
      <c r="L244" s="2" t="s">
        <v>753</v>
      </c>
      <c r="X244" s="10" t="str">
        <f>I336</f>
        <v>ACACÍAS</v>
      </c>
      <c r="Y244" s="10" t="str">
        <f>I337</f>
        <v>CABUYARO</v>
      </c>
      <c r="Z244" s="10" t="str">
        <f>I338</f>
        <v>EL.CASTILLO</v>
      </c>
      <c r="AA244" s="10" t="str">
        <f>I339</f>
        <v>GRANADA</v>
      </c>
      <c r="AB244" s="10" t="str">
        <f>I340</f>
        <v>PUERTO.LLERAS</v>
      </c>
    </row>
    <row r="245" spans="7:28" x14ac:dyDescent="0.25">
      <c r="I245" s="2" t="s">
        <v>754</v>
      </c>
      <c r="J245" s="3">
        <v>47258</v>
      </c>
      <c r="K245" s="2" t="s">
        <v>568</v>
      </c>
      <c r="L245" s="2" t="s">
        <v>755</v>
      </c>
      <c r="X245" s="2" t="s">
        <v>756</v>
      </c>
      <c r="Y245" s="2" t="s">
        <v>757</v>
      </c>
      <c r="Z245" s="2" t="s">
        <v>758</v>
      </c>
      <c r="AA245" s="2" t="s">
        <v>759</v>
      </c>
      <c r="AB245" s="2" t="s">
        <v>760</v>
      </c>
    </row>
    <row r="246" spans="7:28" x14ac:dyDescent="0.25">
      <c r="I246" s="2" t="s">
        <v>761</v>
      </c>
      <c r="J246" s="3">
        <v>47288</v>
      </c>
      <c r="K246" s="2" t="s">
        <v>573</v>
      </c>
      <c r="L246" s="2" t="s">
        <v>762</v>
      </c>
    </row>
    <row r="247" spans="7:28" x14ac:dyDescent="0.25">
      <c r="I247" s="2" t="s">
        <v>763</v>
      </c>
      <c r="J247" s="3">
        <v>47555</v>
      </c>
      <c r="K247" s="2" t="s">
        <v>574</v>
      </c>
      <c r="L247" s="2" t="s">
        <v>764</v>
      </c>
      <c r="X247" s="10" t="str">
        <f>I341</f>
        <v>PUERTO.RICO</v>
      </c>
      <c r="Y247" s="10" t="str">
        <f>I342</f>
        <v>VILLAVICENCIO.</v>
      </c>
    </row>
    <row r="248" spans="7:28" x14ac:dyDescent="0.25">
      <c r="I248" s="2" t="s">
        <v>765</v>
      </c>
      <c r="J248" s="3">
        <v>47605</v>
      </c>
      <c r="K248" s="2" t="s">
        <v>476</v>
      </c>
      <c r="L248" s="2" t="s">
        <v>766</v>
      </c>
      <c r="X248" s="2" t="s">
        <v>767</v>
      </c>
      <c r="Y248" s="2" t="s">
        <v>768</v>
      </c>
    </row>
    <row r="249" spans="7:28" x14ac:dyDescent="0.25">
      <c r="I249" s="2" t="s">
        <v>769</v>
      </c>
      <c r="J249" s="3">
        <v>47692</v>
      </c>
      <c r="K249" s="2" t="s">
        <v>575</v>
      </c>
      <c r="L249" s="2" t="s">
        <v>770</v>
      </c>
      <c r="Y249" s="2" t="s">
        <v>771</v>
      </c>
    </row>
    <row r="250" spans="7:28" x14ac:dyDescent="0.25">
      <c r="I250" s="2" t="s">
        <v>772</v>
      </c>
      <c r="J250" s="3">
        <v>47703</v>
      </c>
      <c r="K250" s="2" t="s">
        <v>576</v>
      </c>
      <c r="L250" s="2" t="s">
        <v>773</v>
      </c>
    </row>
    <row r="251" spans="7:28" x14ac:dyDescent="0.25">
      <c r="I251" s="2" t="s">
        <v>774</v>
      </c>
      <c r="J251" s="3">
        <v>47001</v>
      </c>
      <c r="K251" s="2" t="s">
        <v>581</v>
      </c>
      <c r="L251" s="2" t="s">
        <v>775</v>
      </c>
      <c r="X251" s="6" t="str">
        <f>I344</f>
        <v>VAUPÉS</v>
      </c>
    </row>
    <row r="252" spans="7:28" x14ac:dyDescent="0.25">
      <c r="I252" s="2" t="str">
        <f>I251</f>
        <v>SANTA.MARTA.</v>
      </c>
      <c r="J252" s="3">
        <v>47001</v>
      </c>
      <c r="K252" s="2" t="s">
        <v>583</v>
      </c>
      <c r="L252" s="2" t="s">
        <v>776</v>
      </c>
      <c r="X252" s="10" t="str">
        <f>I345</f>
        <v>MITÚ</v>
      </c>
    </row>
    <row r="253" spans="7:28" x14ac:dyDescent="0.25">
      <c r="I253" s="2" t="str">
        <f>I251</f>
        <v>SANTA.MARTA.</v>
      </c>
      <c r="J253" s="3">
        <v>47001</v>
      </c>
      <c r="K253" s="2" t="s">
        <v>585</v>
      </c>
      <c r="L253" s="2" t="s">
        <v>777</v>
      </c>
      <c r="X253" s="2" t="s">
        <v>778</v>
      </c>
    </row>
    <row r="254" spans="7:28" x14ac:dyDescent="0.25">
      <c r="I254" s="2" t="str">
        <f>I251</f>
        <v>SANTA.MARTA.</v>
      </c>
      <c r="J254" s="3">
        <v>47001</v>
      </c>
      <c r="K254" s="2" t="s">
        <v>587</v>
      </c>
      <c r="L254" s="2" t="s">
        <v>779</v>
      </c>
    </row>
    <row r="255" spans="7:28" x14ac:dyDescent="0.25">
      <c r="I255" s="2" t="s">
        <v>780</v>
      </c>
      <c r="J255" s="3">
        <v>47707</v>
      </c>
      <c r="K255" s="2" t="s">
        <v>582</v>
      </c>
      <c r="L255" s="2" t="s">
        <v>781</v>
      </c>
      <c r="X255" s="6" t="str">
        <f>I346</f>
        <v>VICHADA</v>
      </c>
    </row>
    <row r="256" spans="7:28" x14ac:dyDescent="0.25">
      <c r="G256" s="3">
        <v>24</v>
      </c>
      <c r="H256" s="2" t="s">
        <v>93</v>
      </c>
      <c r="I256" s="4" t="s">
        <v>73</v>
      </c>
      <c r="K256" s="1"/>
      <c r="L256" s="1"/>
      <c r="X256" s="10" t="str">
        <f>I347</f>
        <v>CUMARIBO</v>
      </c>
      <c r="Y256" s="10" t="str">
        <f>I348</f>
        <v>LA.PRIMAVERA</v>
      </c>
      <c r="Z256" s="10" t="str">
        <f>I349</f>
        <v>PUERTO.CARREÑO</v>
      </c>
    </row>
    <row r="257" spans="9:26" x14ac:dyDescent="0.25">
      <c r="I257" s="6" t="s">
        <v>93</v>
      </c>
      <c r="J257" s="3">
        <v>70</v>
      </c>
      <c r="X257" s="2" t="s">
        <v>782</v>
      </c>
      <c r="Y257" s="2" t="s">
        <v>783</v>
      </c>
      <c r="Z257" s="2" t="s">
        <v>784</v>
      </c>
    </row>
    <row r="258" spans="9:26" x14ac:dyDescent="0.25">
      <c r="I258" s="2" t="s">
        <v>785</v>
      </c>
      <c r="J258" s="3">
        <v>70215</v>
      </c>
      <c r="K258" s="2" t="s">
        <v>594</v>
      </c>
      <c r="L258" s="2" t="s">
        <v>786</v>
      </c>
    </row>
    <row r="259" spans="9:26" x14ac:dyDescent="0.25">
      <c r="I259" s="2" t="s">
        <v>787</v>
      </c>
      <c r="J259" s="3">
        <v>70400</v>
      </c>
      <c r="K259" s="2" t="s">
        <v>595</v>
      </c>
      <c r="L259" s="2" t="s">
        <v>648</v>
      </c>
    </row>
    <row r="260" spans="9:26" x14ac:dyDescent="0.25">
      <c r="I260" s="2" t="s">
        <v>788</v>
      </c>
      <c r="J260" s="3">
        <v>70523</v>
      </c>
      <c r="K260" s="2" t="s">
        <v>596</v>
      </c>
      <c r="L260" s="2" t="s">
        <v>789</v>
      </c>
    </row>
    <row r="261" spans="9:26" x14ac:dyDescent="0.25">
      <c r="I261" s="2" t="s">
        <v>790</v>
      </c>
      <c r="J261" s="3">
        <v>70670</v>
      </c>
      <c r="K261" s="2" t="s">
        <v>597</v>
      </c>
      <c r="L261" s="2" t="s">
        <v>791</v>
      </c>
    </row>
    <row r="262" spans="9:26" x14ac:dyDescent="0.25">
      <c r="I262" s="2" t="s">
        <v>792</v>
      </c>
      <c r="J262" s="3">
        <v>70708</v>
      </c>
      <c r="K262" s="2" t="s">
        <v>598</v>
      </c>
      <c r="L262" s="2" t="s">
        <v>793</v>
      </c>
    </row>
    <row r="263" spans="9:26" x14ac:dyDescent="0.25">
      <c r="I263" s="2" t="s">
        <v>794</v>
      </c>
      <c r="J263" s="3">
        <v>70742</v>
      </c>
      <c r="K263" s="2" t="s">
        <v>605</v>
      </c>
      <c r="L263" s="2" t="s">
        <v>795</v>
      </c>
    </row>
    <row r="264" spans="9:26" x14ac:dyDescent="0.25">
      <c r="I264" s="2" t="s">
        <v>796</v>
      </c>
      <c r="J264" s="3">
        <v>707001</v>
      </c>
      <c r="K264" s="2" t="s">
        <v>606</v>
      </c>
      <c r="L264" s="2" t="s">
        <v>797</v>
      </c>
    </row>
    <row r="265" spans="9:26" x14ac:dyDescent="0.25">
      <c r="I265" s="2" t="str">
        <f>I264</f>
        <v>SINCELEJO.</v>
      </c>
      <c r="J265" s="3">
        <v>707001</v>
      </c>
      <c r="K265" s="2" t="s">
        <v>612</v>
      </c>
      <c r="L265" s="2" t="s">
        <v>798</v>
      </c>
    </row>
    <row r="266" spans="9:26" x14ac:dyDescent="0.25">
      <c r="I266" s="2" t="str">
        <f>I264</f>
        <v>SINCELEJO.</v>
      </c>
      <c r="J266" s="3">
        <v>707001</v>
      </c>
      <c r="K266" s="2" t="s">
        <v>615</v>
      </c>
      <c r="L266" s="2" t="s">
        <v>799</v>
      </c>
    </row>
    <row r="267" spans="9:26" x14ac:dyDescent="0.25">
      <c r="I267" s="2" t="s">
        <v>800</v>
      </c>
      <c r="J267" s="3">
        <v>70771</v>
      </c>
      <c r="K267" s="2" t="s">
        <v>607</v>
      </c>
      <c r="L267" s="2" t="s">
        <v>801</v>
      </c>
    </row>
    <row r="268" spans="9:26" x14ac:dyDescent="0.25">
      <c r="I268" s="2" t="s">
        <v>802</v>
      </c>
      <c r="J268" s="3">
        <v>70124</v>
      </c>
      <c r="K268" s="2" t="s">
        <v>608</v>
      </c>
      <c r="L268" s="2" t="s">
        <v>803</v>
      </c>
    </row>
    <row r="269" spans="9:26" x14ac:dyDescent="0.25">
      <c r="I269" s="2" t="s">
        <v>804</v>
      </c>
      <c r="J269" s="3">
        <v>70823</v>
      </c>
      <c r="K269" s="2" t="s">
        <v>609</v>
      </c>
      <c r="L269" s="2" t="s">
        <v>805</v>
      </c>
    </row>
    <row r="270" spans="9:26" x14ac:dyDescent="0.25">
      <c r="I270" s="2" t="s">
        <v>806</v>
      </c>
      <c r="J270" s="3">
        <v>70204</v>
      </c>
      <c r="K270" s="2" t="s">
        <v>622</v>
      </c>
      <c r="L270" s="2" t="s">
        <v>807</v>
      </c>
    </row>
    <row r="271" spans="9:26" x14ac:dyDescent="0.25">
      <c r="I271" s="2" t="s">
        <v>808</v>
      </c>
      <c r="J271" s="3">
        <v>70678</v>
      </c>
      <c r="K271" s="2" t="s">
        <v>623</v>
      </c>
      <c r="L271" s="2" t="s">
        <v>809</v>
      </c>
    </row>
    <row r="272" spans="9:26" x14ac:dyDescent="0.25">
      <c r="I272" s="2" t="s">
        <v>810</v>
      </c>
      <c r="J272" s="3">
        <v>70230</v>
      </c>
      <c r="K272" s="2" t="s">
        <v>624</v>
      </c>
      <c r="L272" s="2" t="s">
        <v>811</v>
      </c>
    </row>
    <row r="273" spans="7:12" x14ac:dyDescent="0.25">
      <c r="I273" s="2" t="s">
        <v>812</v>
      </c>
      <c r="J273" s="3">
        <v>70473</v>
      </c>
      <c r="K273" s="2" t="s">
        <v>625</v>
      </c>
      <c r="L273" s="2" t="s">
        <v>813</v>
      </c>
    </row>
    <row r="274" spans="7:12" x14ac:dyDescent="0.25">
      <c r="I274" s="2" t="s">
        <v>814</v>
      </c>
      <c r="J274" s="3">
        <v>70429</v>
      </c>
      <c r="K274" s="2" t="s">
        <v>626</v>
      </c>
      <c r="L274" s="2" t="s">
        <v>815</v>
      </c>
    </row>
    <row r="275" spans="7:12" x14ac:dyDescent="0.25">
      <c r="G275" s="3">
        <v>25</v>
      </c>
      <c r="H275" s="2" t="s">
        <v>98</v>
      </c>
      <c r="I275" s="4" t="s">
        <v>77</v>
      </c>
      <c r="K275" s="1"/>
      <c r="L275" s="1"/>
    </row>
    <row r="276" spans="7:12" x14ac:dyDescent="0.25">
      <c r="I276" s="6" t="s">
        <v>98</v>
      </c>
      <c r="J276" s="3">
        <v>15</v>
      </c>
    </row>
    <row r="277" spans="7:12" x14ac:dyDescent="0.25">
      <c r="I277" s="2" t="s">
        <v>816</v>
      </c>
      <c r="J277" s="3">
        <v>15176</v>
      </c>
      <c r="K277" s="2" t="s">
        <v>631</v>
      </c>
      <c r="L277" s="2" t="s">
        <v>817</v>
      </c>
    </row>
    <row r="278" spans="7:12" x14ac:dyDescent="0.25">
      <c r="I278" s="2" t="s">
        <v>818</v>
      </c>
      <c r="J278" s="3">
        <v>15183</v>
      </c>
      <c r="K278" s="2" t="s">
        <v>632</v>
      </c>
      <c r="L278" s="2" t="s">
        <v>819</v>
      </c>
    </row>
    <row r="279" spans="7:12" x14ac:dyDescent="0.25">
      <c r="I279" s="2" t="s">
        <v>820</v>
      </c>
      <c r="J279" s="3">
        <v>15244</v>
      </c>
      <c r="K279" s="2" t="s">
        <v>633</v>
      </c>
      <c r="L279" s="2" t="s">
        <v>821</v>
      </c>
    </row>
    <row r="280" spans="7:12" x14ac:dyDescent="0.25">
      <c r="I280" s="2" t="s">
        <v>822</v>
      </c>
      <c r="J280" s="3">
        <v>15332</v>
      </c>
      <c r="K280" s="2" t="s">
        <v>634</v>
      </c>
      <c r="L280" s="2" t="s">
        <v>823</v>
      </c>
    </row>
    <row r="281" spans="7:12" x14ac:dyDescent="0.25">
      <c r="I281" s="2" t="s">
        <v>824</v>
      </c>
      <c r="J281" s="3">
        <v>15299</v>
      </c>
      <c r="K281" s="2" t="s">
        <v>635</v>
      </c>
      <c r="L281" s="2" t="s">
        <v>825</v>
      </c>
    </row>
    <row r="282" spans="7:12" x14ac:dyDescent="0.25">
      <c r="I282" s="2" t="s">
        <v>826</v>
      </c>
      <c r="J282" s="3">
        <v>15401</v>
      </c>
      <c r="K282" s="2" t="s">
        <v>642</v>
      </c>
      <c r="L282" s="2" t="s">
        <v>827</v>
      </c>
    </row>
    <row r="283" spans="7:12" x14ac:dyDescent="0.25">
      <c r="I283" s="2" t="s">
        <v>828</v>
      </c>
      <c r="J283" s="3">
        <v>15377</v>
      </c>
      <c r="K283" s="2" t="s">
        <v>643</v>
      </c>
      <c r="L283" s="2" t="s">
        <v>829</v>
      </c>
    </row>
    <row r="284" spans="7:12" x14ac:dyDescent="0.25">
      <c r="I284" s="2" t="s">
        <v>830</v>
      </c>
      <c r="J284" s="3">
        <v>15531</v>
      </c>
      <c r="K284" s="2" t="s">
        <v>644</v>
      </c>
      <c r="L284" s="2" t="s">
        <v>831</v>
      </c>
    </row>
    <row r="285" spans="7:12" x14ac:dyDescent="0.25">
      <c r="I285" s="2" t="s">
        <v>832</v>
      </c>
      <c r="J285" s="3">
        <v>15533</v>
      </c>
      <c r="K285" s="2" t="s">
        <v>645</v>
      </c>
      <c r="L285" s="2" t="s">
        <v>833</v>
      </c>
    </row>
    <row r="286" spans="7:12" x14ac:dyDescent="0.25">
      <c r="I286" s="2" t="s">
        <v>834</v>
      </c>
      <c r="J286" s="3">
        <v>15550</v>
      </c>
      <c r="K286" s="2" t="s">
        <v>646</v>
      </c>
      <c r="L286" s="2" t="s">
        <v>835</v>
      </c>
    </row>
    <row r="287" spans="7:12" x14ac:dyDescent="0.25">
      <c r="I287" s="2" t="s">
        <v>836</v>
      </c>
      <c r="J287" s="3">
        <v>15599</v>
      </c>
      <c r="K287" s="2" t="s">
        <v>653</v>
      </c>
      <c r="L287" s="2" t="s">
        <v>837</v>
      </c>
    </row>
    <row r="288" spans="7:12" x14ac:dyDescent="0.25">
      <c r="I288" s="2" t="s">
        <v>838</v>
      </c>
      <c r="J288" s="3">
        <v>15600</v>
      </c>
      <c r="K288" s="2" t="s">
        <v>654</v>
      </c>
      <c r="L288" s="2" t="s">
        <v>839</v>
      </c>
    </row>
    <row r="289" spans="9:12" x14ac:dyDescent="0.25">
      <c r="I289" s="2" t="s">
        <v>840</v>
      </c>
      <c r="J289" s="3">
        <v>15693</v>
      </c>
      <c r="K289" s="2" t="s">
        <v>655</v>
      </c>
      <c r="L289" s="2" t="s">
        <v>16</v>
      </c>
    </row>
    <row r="290" spans="9:12" x14ac:dyDescent="0.25">
      <c r="I290" s="2" t="str">
        <f>I289</f>
        <v>SANTA.ROSA.DE.VITERBO</v>
      </c>
      <c r="J290" s="3">
        <v>15693</v>
      </c>
      <c r="K290" s="2" t="s">
        <v>660</v>
      </c>
      <c r="L290" s="2" t="s">
        <v>841</v>
      </c>
    </row>
    <row r="291" spans="9:12" x14ac:dyDescent="0.25">
      <c r="I291" s="2" t="s">
        <v>842</v>
      </c>
      <c r="J291" s="3">
        <v>15759</v>
      </c>
      <c r="K291" s="2" t="s">
        <v>656</v>
      </c>
      <c r="L291" s="2" t="s">
        <v>843</v>
      </c>
    </row>
    <row r="292" spans="9:12" x14ac:dyDescent="0.25">
      <c r="I292" s="2" t="str">
        <f>I291</f>
        <v>SOGAMOSO</v>
      </c>
      <c r="J292" s="3">
        <v>15759</v>
      </c>
      <c r="K292" s="2" t="s">
        <v>661</v>
      </c>
      <c r="L292" s="2" t="s">
        <v>843</v>
      </c>
    </row>
    <row r="293" spans="9:12" x14ac:dyDescent="0.25">
      <c r="I293" s="2" t="s">
        <v>844</v>
      </c>
      <c r="J293" s="3">
        <v>15001</v>
      </c>
      <c r="K293" s="2" t="s">
        <v>657</v>
      </c>
      <c r="L293" s="2" t="s">
        <v>845</v>
      </c>
    </row>
    <row r="294" spans="9:12" x14ac:dyDescent="0.25">
      <c r="I294" s="2" t="str">
        <f>I293</f>
        <v>TUNJA.</v>
      </c>
      <c r="J294" s="3">
        <v>15001</v>
      </c>
      <c r="K294" s="2" t="s">
        <v>662</v>
      </c>
      <c r="L294" s="2" t="s">
        <v>16</v>
      </c>
    </row>
    <row r="295" spans="9:12" x14ac:dyDescent="0.25">
      <c r="I295" s="2" t="str">
        <f>I293</f>
        <v>TUNJA.</v>
      </c>
      <c r="J295" s="3">
        <v>15001</v>
      </c>
      <c r="K295" s="2" t="s">
        <v>664</v>
      </c>
      <c r="L295" s="2" t="s">
        <v>845</v>
      </c>
    </row>
    <row r="296" spans="9:12" x14ac:dyDescent="0.25">
      <c r="I296" s="2" t="s">
        <v>846</v>
      </c>
      <c r="J296" s="3">
        <v>15832</v>
      </c>
      <c r="K296" s="2" t="s">
        <v>671</v>
      </c>
      <c r="L296" s="2" t="s">
        <v>847</v>
      </c>
    </row>
    <row r="297" spans="9:12" x14ac:dyDescent="0.25">
      <c r="I297" s="6" t="s">
        <v>104</v>
      </c>
      <c r="J297" s="3">
        <v>85</v>
      </c>
    </row>
    <row r="298" spans="9:12" x14ac:dyDescent="0.25">
      <c r="I298" s="2" t="s">
        <v>848</v>
      </c>
      <c r="J298" s="3">
        <v>85136</v>
      </c>
      <c r="K298" s="2" t="s">
        <v>678</v>
      </c>
      <c r="L298" s="2" t="s">
        <v>849</v>
      </c>
    </row>
    <row r="299" spans="9:12" x14ac:dyDescent="0.25">
      <c r="I299" s="2" t="s">
        <v>850</v>
      </c>
      <c r="J299" s="3">
        <v>85230</v>
      </c>
      <c r="K299" s="2" t="s">
        <v>679</v>
      </c>
      <c r="L299" s="2" t="s">
        <v>851</v>
      </c>
    </row>
    <row r="300" spans="9:12" x14ac:dyDescent="0.25">
      <c r="I300" s="2" t="s">
        <v>852</v>
      </c>
      <c r="J300" s="3">
        <v>85250</v>
      </c>
      <c r="K300" s="2" t="s">
        <v>680</v>
      </c>
      <c r="L300" s="2" t="s">
        <v>853</v>
      </c>
    </row>
    <row r="301" spans="9:12" x14ac:dyDescent="0.25">
      <c r="I301" s="2" t="s">
        <v>854</v>
      </c>
      <c r="J301" s="3">
        <v>85400</v>
      </c>
      <c r="K301" s="2" t="s">
        <v>681</v>
      </c>
      <c r="L301" s="2" t="s">
        <v>855</v>
      </c>
    </row>
    <row r="302" spans="9:12" x14ac:dyDescent="0.25">
      <c r="I302" s="2" t="s">
        <v>856</v>
      </c>
      <c r="J302" s="3">
        <v>85430</v>
      </c>
      <c r="K302" s="2" t="s">
        <v>682</v>
      </c>
      <c r="L302" s="2" t="s">
        <v>857</v>
      </c>
    </row>
    <row r="303" spans="9:12" x14ac:dyDescent="0.25">
      <c r="I303" s="2" t="s">
        <v>107</v>
      </c>
      <c r="J303" s="3">
        <v>85001</v>
      </c>
      <c r="K303" s="2" t="s">
        <v>687</v>
      </c>
      <c r="L303" s="2" t="s">
        <v>858</v>
      </c>
    </row>
    <row r="304" spans="9:12" x14ac:dyDescent="0.25">
      <c r="I304" s="2" t="str">
        <f>I303</f>
        <v>YOPAL</v>
      </c>
      <c r="J304" s="3">
        <v>85001</v>
      </c>
      <c r="K304" s="2" t="s">
        <v>688</v>
      </c>
      <c r="L304" s="2" t="s">
        <v>858</v>
      </c>
    </row>
    <row r="305" spans="7:12" x14ac:dyDescent="0.25">
      <c r="G305" s="3">
        <v>27</v>
      </c>
      <c r="H305" s="2" t="s">
        <v>60</v>
      </c>
      <c r="I305" s="4" t="s">
        <v>81</v>
      </c>
      <c r="K305" s="1"/>
      <c r="L305" s="1"/>
    </row>
    <row r="306" spans="7:12" x14ac:dyDescent="0.25">
      <c r="I306" s="6" t="s">
        <v>60</v>
      </c>
      <c r="J306" s="3">
        <v>20</v>
      </c>
    </row>
    <row r="307" spans="7:12" x14ac:dyDescent="0.25">
      <c r="I307" s="2" t="s">
        <v>859</v>
      </c>
      <c r="J307" s="3">
        <v>20011</v>
      </c>
      <c r="K307" s="2" t="s">
        <v>697</v>
      </c>
      <c r="L307" s="2" t="s">
        <v>860</v>
      </c>
    </row>
    <row r="308" spans="7:12" x14ac:dyDescent="0.25">
      <c r="I308" s="2" t="s">
        <v>861</v>
      </c>
      <c r="J308" s="3">
        <v>20045</v>
      </c>
      <c r="K308" s="2" t="s">
        <v>698</v>
      </c>
      <c r="L308" s="2" t="s">
        <v>862</v>
      </c>
    </row>
    <row r="309" spans="7:12" x14ac:dyDescent="0.25">
      <c r="I309" s="2" t="s">
        <v>863</v>
      </c>
      <c r="J309" s="3">
        <v>20175</v>
      </c>
      <c r="K309" s="2" t="s">
        <v>699</v>
      </c>
      <c r="L309" s="2" t="s">
        <v>864</v>
      </c>
    </row>
    <row r="310" spans="7:12" x14ac:dyDescent="0.25">
      <c r="I310" s="2" t="s">
        <v>865</v>
      </c>
      <c r="J310" s="3">
        <v>20178</v>
      </c>
      <c r="K310" s="2" t="s">
        <v>700</v>
      </c>
      <c r="L310" s="2" t="s">
        <v>866</v>
      </c>
    </row>
    <row r="311" spans="7:12" x14ac:dyDescent="0.25">
      <c r="I311" s="2" t="s">
        <v>867</v>
      </c>
      <c r="J311" s="3">
        <v>20013</v>
      </c>
      <c r="K311" s="2" t="s">
        <v>701</v>
      </c>
      <c r="L311" s="2" t="s">
        <v>868</v>
      </c>
    </row>
    <row r="312" spans="7:12" x14ac:dyDescent="0.25">
      <c r="I312" s="2" t="s">
        <v>869</v>
      </c>
      <c r="J312" s="3">
        <v>20228</v>
      </c>
      <c r="K312" s="2" t="s">
        <v>707</v>
      </c>
      <c r="L312" s="2" t="s">
        <v>870</v>
      </c>
    </row>
    <row r="313" spans="7:12" x14ac:dyDescent="0.25">
      <c r="I313" s="2" t="s">
        <v>871</v>
      </c>
      <c r="J313" s="3">
        <v>20383</v>
      </c>
      <c r="K313" s="2" t="s">
        <v>708</v>
      </c>
      <c r="L313" s="2" t="s">
        <v>872</v>
      </c>
    </row>
    <row r="314" spans="7:12" x14ac:dyDescent="0.25">
      <c r="I314" s="2" t="str">
        <f>I313</f>
        <v>LA.GLORIA</v>
      </c>
      <c r="J314" s="3">
        <v>20383</v>
      </c>
      <c r="K314" s="2" t="s">
        <v>713</v>
      </c>
      <c r="L314" s="2" t="s">
        <v>872</v>
      </c>
    </row>
    <row r="315" spans="7:12" x14ac:dyDescent="0.25">
      <c r="I315" s="2" t="s">
        <v>873</v>
      </c>
      <c r="J315" s="3">
        <v>20400</v>
      </c>
      <c r="K315" s="2" t="s">
        <v>709</v>
      </c>
      <c r="L315" s="2" t="s">
        <v>874</v>
      </c>
    </row>
    <row r="316" spans="7:12" x14ac:dyDescent="0.25">
      <c r="I316" s="2" t="s">
        <v>875</v>
      </c>
      <c r="J316" s="3">
        <v>20621</v>
      </c>
      <c r="K316" s="2" t="s">
        <v>710</v>
      </c>
      <c r="L316" s="2" t="s">
        <v>876</v>
      </c>
    </row>
    <row r="317" spans="7:12" x14ac:dyDescent="0.25">
      <c r="I317" s="2" t="s">
        <v>877</v>
      </c>
      <c r="J317" s="3">
        <v>20443</v>
      </c>
      <c r="K317" s="2" t="s">
        <v>711</v>
      </c>
      <c r="L317" s="2" t="s">
        <v>878</v>
      </c>
    </row>
    <row r="318" spans="7:12" x14ac:dyDescent="0.25">
      <c r="I318" s="2" t="s">
        <v>879</v>
      </c>
      <c r="J318" s="3">
        <v>20750</v>
      </c>
      <c r="K318" s="2" t="s">
        <v>716</v>
      </c>
      <c r="L318" s="2" t="s">
        <v>880</v>
      </c>
    </row>
    <row r="319" spans="7:12" x14ac:dyDescent="0.25">
      <c r="I319" s="2" t="s">
        <v>881</v>
      </c>
      <c r="J319" s="3">
        <v>20787</v>
      </c>
      <c r="K319" s="2" t="s">
        <v>717</v>
      </c>
      <c r="L319" s="2" t="s">
        <v>882</v>
      </c>
    </row>
    <row r="320" spans="7:12" x14ac:dyDescent="0.25">
      <c r="I320" s="2" t="s">
        <v>883</v>
      </c>
      <c r="J320" s="3">
        <v>20001</v>
      </c>
      <c r="K320" s="2" t="s">
        <v>718</v>
      </c>
      <c r="L320" s="2" t="s">
        <v>16</v>
      </c>
    </row>
    <row r="321" spans="7:12" x14ac:dyDescent="0.25">
      <c r="I321" s="2" t="str">
        <f>I320</f>
        <v>VALLEDUPAR.</v>
      </c>
      <c r="J321" s="3">
        <v>20001</v>
      </c>
      <c r="K321" s="2" t="s">
        <v>721</v>
      </c>
      <c r="L321" s="2" t="s">
        <v>884</v>
      </c>
    </row>
    <row r="322" spans="7:12" x14ac:dyDescent="0.25">
      <c r="I322" s="6" t="s">
        <v>116</v>
      </c>
      <c r="J322" s="3">
        <v>44</v>
      </c>
    </row>
    <row r="323" spans="7:12" x14ac:dyDescent="0.25">
      <c r="I323" s="2" t="s">
        <v>114</v>
      </c>
      <c r="J323" s="3">
        <v>44001</v>
      </c>
      <c r="K323" s="2" t="s">
        <v>730</v>
      </c>
      <c r="L323" s="2" t="s">
        <v>885</v>
      </c>
    </row>
    <row r="324" spans="7:12" x14ac:dyDescent="0.25">
      <c r="I324" s="2" t="s">
        <v>886</v>
      </c>
      <c r="J324" s="3">
        <v>44650</v>
      </c>
      <c r="K324" s="2" t="s">
        <v>731</v>
      </c>
      <c r="L324" s="2" t="s">
        <v>887</v>
      </c>
    </row>
    <row r="325" spans="7:12" x14ac:dyDescent="0.25">
      <c r="I325" s="2" t="s">
        <v>888</v>
      </c>
      <c r="J325" s="3">
        <v>44847</v>
      </c>
      <c r="K325" s="2" t="s">
        <v>732</v>
      </c>
      <c r="L325" s="2" t="s">
        <v>889</v>
      </c>
    </row>
    <row r="326" spans="7:12" x14ac:dyDescent="0.25">
      <c r="I326" s="2" t="s">
        <v>890</v>
      </c>
      <c r="J326" s="3">
        <v>44279</v>
      </c>
      <c r="K326" s="2" t="s">
        <v>733</v>
      </c>
      <c r="L326" s="2" t="s">
        <v>891</v>
      </c>
    </row>
    <row r="327" spans="7:12" x14ac:dyDescent="0.25">
      <c r="I327" s="2" t="s">
        <v>892</v>
      </c>
      <c r="J327" s="3">
        <v>44874</v>
      </c>
      <c r="K327" s="2" t="s">
        <v>734</v>
      </c>
      <c r="L327" s="2" t="s">
        <v>893</v>
      </c>
    </row>
    <row r="328" spans="7:12" x14ac:dyDescent="0.25">
      <c r="G328" s="3">
        <v>31</v>
      </c>
      <c r="H328" s="2" t="s">
        <v>86</v>
      </c>
      <c r="I328" s="4" t="s">
        <v>85</v>
      </c>
      <c r="K328" s="1"/>
      <c r="L328" s="1"/>
    </row>
    <row r="329" spans="7:12" x14ac:dyDescent="0.25">
      <c r="I329" s="6" t="s">
        <v>121</v>
      </c>
      <c r="J329" s="3">
        <v>94</v>
      </c>
    </row>
    <row r="330" spans="7:12" x14ac:dyDescent="0.25">
      <c r="I330" s="2" t="s">
        <v>894</v>
      </c>
      <c r="J330" s="3">
        <v>94343</v>
      </c>
      <c r="K330" s="2" t="s">
        <v>741</v>
      </c>
      <c r="L330" s="2" t="s">
        <v>895</v>
      </c>
    </row>
    <row r="331" spans="7:12" x14ac:dyDescent="0.25">
      <c r="I331" s="2" t="s">
        <v>896</v>
      </c>
      <c r="J331" s="3">
        <v>94001</v>
      </c>
      <c r="K331" s="2" t="s">
        <v>742</v>
      </c>
      <c r="L331" s="2" t="s">
        <v>897</v>
      </c>
    </row>
    <row r="332" spans="7:12" x14ac:dyDescent="0.25">
      <c r="I332" s="2" t="s">
        <v>898</v>
      </c>
      <c r="J332" s="3">
        <v>94883</v>
      </c>
      <c r="K332" s="2" t="s">
        <v>743</v>
      </c>
      <c r="L332" s="2" t="s">
        <v>899</v>
      </c>
    </row>
    <row r="333" spans="7:12" x14ac:dyDescent="0.25">
      <c r="I333" s="6" t="s">
        <v>124</v>
      </c>
      <c r="J333" s="3">
        <v>95</v>
      </c>
    </row>
    <row r="334" spans="7:12" x14ac:dyDescent="0.25">
      <c r="I334" s="2" t="s">
        <v>900</v>
      </c>
      <c r="J334" s="3">
        <v>95001</v>
      </c>
      <c r="K334" s="2" t="s">
        <v>747</v>
      </c>
      <c r="L334" s="2" t="s">
        <v>16</v>
      </c>
    </row>
    <row r="335" spans="7:12" x14ac:dyDescent="0.25">
      <c r="I335" s="6" t="s">
        <v>86</v>
      </c>
      <c r="J335" s="3">
        <v>50</v>
      </c>
    </row>
    <row r="336" spans="7:12" x14ac:dyDescent="0.25">
      <c r="I336" s="2" t="s">
        <v>901</v>
      </c>
      <c r="J336" s="3">
        <v>50006</v>
      </c>
      <c r="K336" s="2" t="s">
        <v>756</v>
      </c>
      <c r="L336" s="2" t="s">
        <v>756</v>
      </c>
    </row>
    <row r="337" spans="7:12" x14ac:dyDescent="0.25">
      <c r="I337" s="2" t="s">
        <v>902</v>
      </c>
      <c r="J337" s="3">
        <v>50124</v>
      </c>
      <c r="K337" s="2" t="s">
        <v>757</v>
      </c>
      <c r="L337" s="2" t="s">
        <v>903</v>
      </c>
    </row>
    <row r="338" spans="7:12" x14ac:dyDescent="0.25">
      <c r="I338" s="2" t="s">
        <v>904</v>
      </c>
      <c r="J338" s="3">
        <v>50251</v>
      </c>
      <c r="K338" s="2" t="s">
        <v>758</v>
      </c>
      <c r="L338" s="2" t="s">
        <v>905</v>
      </c>
    </row>
    <row r="339" spans="7:12" x14ac:dyDescent="0.25">
      <c r="I339" s="2" t="s">
        <v>906</v>
      </c>
      <c r="J339" s="3">
        <v>50313</v>
      </c>
      <c r="K339" s="2" t="s">
        <v>759</v>
      </c>
      <c r="L339" s="2" t="s">
        <v>907</v>
      </c>
    </row>
    <row r="340" spans="7:12" x14ac:dyDescent="0.25">
      <c r="I340" s="2" t="s">
        <v>908</v>
      </c>
      <c r="J340" s="3">
        <v>50577</v>
      </c>
      <c r="K340" s="2" t="s">
        <v>760</v>
      </c>
      <c r="L340" s="2" t="s">
        <v>909</v>
      </c>
    </row>
    <row r="341" spans="7:12" x14ac:dyDescent="0.25">
      <c r="I341" s="2" t="s">
        <v>590</v>
      </c>
      <c r="J341" s="3">
        <v>50559</v>
      </c>
      <c r="K341" s="2" t="s">
        <v>767</v>
      </c>
      <c r="L341" s="2" t="s">
        <v>591</v>
      </c>
    </row>
    <row r="342" spans="7:12" x14ac:dyDescent="0.25">
      <c r="I342" s="2" t="s">
        <v>910</v>
      </c>
      <c r="J342" s="3">
        <v>50001</v>
      </c>
      <c r="K342" s="2" t="s">
        <v>768</v>
      </c>
      <c r="L342" s="2" t="s">
        <v>911</v>
      </c>
    </row>
    <row r="343" spans="7:12" x14ac:dyDescent="0.25">
      <c r="I343" s="2" t="str">
        <f>I342</f>
        <v>VILLAVICENCIO.</v>
      </c>
      <c r="J343" s="3">
        <v>50001</v>
      </c>
      <c r="K343" s="2" t="s">
        <v>771</v>
      </c>
      <c r="L343" s="2" t="s">
        <v>912</v>
      </c>
    </row>
    <row r="344" spans="7:12" x14ac:dyDescent="0.25">
      <c r="I344" s="6" t="s">
        <v>130</v>
      </c>
      <c r="J344" s="3">
        <v>97</v>
      </c>
    </row>
    <row r="345" spans="7:12" x14ac:dyDescent="0.25">
      <c r="I345" s="2" t="s">
        <v>913</v>
      </c>
      <c r="J345" s="3">
        <v>97001</v>
      </c>
      <c r="K345" s="2" t="s">
        <v>778</v>
      </c>
      <c r="L345" s="2" t="s">
        <v>16</v>
      </c>
    </row>
    <row r="346" spans="7:12" x14ac:dyDescent="0.25">
      <c r="I346" s="6" t="s">
        <v>134</v>
      </c>
      <c r="J346" s="3">
        <v>99</v>
      </c>
    </row>
    <row r="347" spans="7:12" x14ac:dyDescent="0.25">
      <c r="I347" s="2" t="s">
        <v>914</v>
      </c>
      <c r="J347" s="3">
        <v>99773</v>
      </c>
      <c r="K347" s="2" t="s">
        <v>782</v>
      </c>
      <c r="L347" s="2" t="s">
        <v>915</v>
      </c>
    </row>
    <row r="348" spans="7:12" x14ac:dyDescent="0.25">
      <c r="I348" s="2" t="s">
        <v>916</v>
      </c>
      <c r="J348" s="3">
        <v>99524</v>
      </c>
      <c r="K348" s="2" t="s">
        <v>783</v>
      </c>
      <c r="L348" s="2" t="s">
        <v>917</v>
      </c>
    </row>
    <row r="349" spans="7:12" x14ac:dyDescent="0.25">
      <c r="I349" s="2" t="s">
        <v>918</v>
      </c>
      <c r="J349" s="3">
        <v>99001</v>
      </c>
      <c r="K349" s="2" t="s">
        <v>784</v>
      </c>
      <c r="L349" s="2" t="s">
        <v>919</v>
      </c>
    </row>
    <row r="350" spans="7:12" x14ac:dyDescent="0.25">
      <c r="K350" s="1"/>
      <c r="L350" s="1"/>
    </row>
    <row r="351" spans="7:12" x14ac:dyDescent="0.25">
      <c r="G351" s="13" t="s">
        <v>0</v>
      </c>
      <c r="H351" s="13" t="s">
        <v>90</v>
      </c>
      <c r="I351" s="13" t="s">
        <v>1</v>
      </c>
      <c r="K351" s="1"/>
      <c r="L351" s="1"/>
    </row>
    <row r="352" spans="7:12" x14ac:dyDescent="0.25">
      <c r="G352" s="3">
        <v>1</v>
      </c>
      <c r="H352" s="14" t="s">
        <v>40</v>
      </c>
      <c r="I352" s="4" t="s">
        <v>34</v>
      </c>
      <c r="K352" s="1"/>
      <c r="L352" s="1"/>
    </row>
    <row r="353" spans="7:12" x14ac:dyDescent="0.25">
      <c r="G353" s="3">
        <v>2</v>
      </c>
      <c r="H353" s="14" t="s">
        <v>97</v>
      </c>
      <c r="I353" s="4" t="s">
        <v>45</v>
      </c>
      <c r="K353" s="1"/>
      <c r="L353" s="1"/>
    </row>
    <row r="354" spans="7:12" x14ac:dyDescent="0.25">
      <c r="G354" s="3">
        <v>3</v>
      </c>
      <c r="H354" s="14" t="s">
        <v>102</v>
      </c>
      <c r="I354" s="4" t="s">
        <v>51</v>
      </c>
      <c r="K354" s="1"/>
      <c r="L354" s="1"/>
    </row>
    <row r="355" spans="7:12" x14ac:dyDescent="0.25">
      <c r="G355" s="3">
        <v>4</v>
      </c>
      <c r="H355" s="14" t="s">
        <v>107</v>
      </c>
      <c r="I355" s="4" t="s">
        <v>77</v>
      </c>
      <c r="K355" s="1"/>
      <c r="L355" s="1"/>
    </row>
    <row r="356" spans="7:12" x14ac:dyDescent="0.25">
      <c r="G356" s="3">
        <v>5</v>
      </c>
      <c r="H356" s="14" t="s">
        <v>114</v>
      </c>
      <c r="I356" s="4" t="s">
        <v>81</v>
      </c>
      <c r="K356" s="1"/>
      <c r="L356" s="1"/>
    </row>
    <row r="357" spans="7:12" x14ac:dyDescent="0.25">
      <c r="G357" s="3">
        <v>9</v>
      </c>
      <c r="H357" s="2" t="s">
        <v>36</v>
      </c>
      <c r="I357" s="4" t="s">
        <v>30</v>
      </c>
      <c r="K357" s="1"/>
      <c r="L357" s="1"/>
    </row>
    <row r="358" spans="7:12" x14ac:dyDescent="0.25">
      <c r="K358" s="1"/>
      <c r="L358" s="1"/>
    </row>
    <row r="359" spans="7:12" x14ac:dyDescent="0.25">
      <c r="K359" s="1"/>
      <c r="L359" s="1"/>
    </row>
    <row r="360" spans="7:12" x14ac:dyDescent="0.25">
      <c r="K360" s="1"/>
      <c r="L360" s="1"/>
    </row>
    <row r="361" spans="7:12" x14ac:dyDescent="0.25">
      <c r="K361" s="1"/>
      <c r="L361" s="1"/>
    </row>
    <row r="362" spans="7:12" x14ac:dyDescent="0.25">
      <c r="G362" s="3">
        <v>11</v>
      </c>
      <c r="H362" s="2" t="s">
        <v>44</v>
      </c>
      <c r="I362" s="4" t="s">
        <v>34</v>
      </c>
      <c r="K362" s="1"/>
      <c r="L362" s="1"/>
    </row>
    <row r="363" spans="7:12" x14ac:dyDescent="0.25">
      <c r="G363" s="3">
        <v>15</v>
      </c>
      <c r="H363" s="2" t="s">
        <v>57</v>
      </c>
      <c r="I363" s="4" t="s">
        <v>45</v>
      </c>
      <c r="K363" s="1"/>
      <c r="L363" s="1"/>
    </row>
    <row r="364" spans="7:12" x14ac:dyDescent="0.25">
      <c r="G364" s="3">
        <v>17</v>
      </c>
      <c r="H364" s="2" t="s">
        <v>66</v>
      </c>
      <c r="I364" s="4" t="s">
        <v>51</v>
      </c>
      <c r="K364" s="1"/>
      <c r="L364" s="1"/>
    </row>
    <row r="365" spans="7:12" x14ac:dyDescent="0.25">
      <c r="G365" s="3">
        <v>20</v>
      </c>
      <c r="H365" s="2" t="s">
        <v>78</v>
      </c>
      <c r="I365" s="4" t="s">
        <v>56</v>
      </c>
      <c r="K365" s="1"/>
      <c r="L365" s="1"/>
    </row>
    <row r="366" spans="7:12" x14ac:dyDescent="0.25">
      <c r="G366" s="3">
        <v>26</v>
      </c>
      <c r="H366" s="2" t="s">
        <v>104</v>
      </c>
      <c r="I366" s="4" t="s">
        <v>77</v>
      </c>
      <c r="K366" s="1"/>
      <c r="L366" s="1"/>
    </row>
    <row r="367" spans="7:12" x14ac:dyDescent="0.25">
      <c r="G367" s="3">
        <v>28</v>
      </c>
      <c r="H367" s="2" t="s">
        <v>116</v>
      </c>
      <c r="I367" s="4" t="s">
        <v>81</v>
      </c>
      <c r="K367" s="1"/>
      <c r="L367" s="1"/>
    </row>
    <row r="368" spans="7:12" x14ac:dyDescent="0.25">
      <c r="G368" s="3">
        <v>29</v>
      </c>
      <c r="H368" s="2" t="s">
        <v>121</v>
      </c>
      <c r="I368" s="4" t="s">
        <v>85</v>
      </c>
      <c r="K368" s="1"/>
      <c r="L368" s="1"/>
    </row>
    <row r="369" spans="7:12" x14ac:dyDescent="0.25">
      <c r="G369" s="3">
        <v>30</v>
      </c>
      <c r="H369" s="2" t="s">
        <v>124</v>
      </c>
      <c r="I369" s="4" t="s">
        <v>85</v>
      </c>
      <c r="K369" s="1"/>
      <c r="L369" s="1"/>
    </row>
    <row r="370" spans="7:12" x14ac:dyDescent="0.25">
      <c r="G370" s="3">
        <v>32</v>
      </c>
      <c r="H370" s="2" t="s">
        <v>130</v>
      </c>
      <c r="I370" s="4" t="s">
        <v>85</v>
      </c>
      <c r="K370" s="1"/>
      <c r="L370" s="1"/>
    </row>
    <row r="371" spans="7:12" x14ac:dyDescent="0.25">
      <c r="G371" s="3">
        <v>33</v>
      </c>
      <c r="H371" s="2" t="s">
        <v>134</v>
      </c>
      <c r="I371" s="4" t="s">
        <v>85</v>
      </c>
      <c r="K371" s="1"/>
      <c r="L371" s="1"/>
    </row>
    <row r="372" spans="7:12" x14ac:dyDescent="0.25">
      <c r="K372" s="1"/>
      <c r="L372" s="1"/>
    </row>
    <row r="373" spans="7:12" x14ac:dyDescent="0.25">
      <c r="K373" s="1"/>
      <c r="L373" s="1"/>
    </row>
    <row r="374" spans="7:12" x14ac:dyDescent="0.25">
      <c r="K374" s="1"/>
      <c r="L374" s="1"/>
    </row>
    <row r="375" spans="7:12" x14ac:dyDescent="0.25">
      <c r="K375" s="1"/>
      <c r="L375" s="1"/>
    </row>
    <row r="376" spans="7:12" x14ac:dyDescent="0.25">
      <c r="K376" s="1"/>
      <c r="L376" s="1"/>
    </row>
    <row r="377" spans="7:12" x14ac:dyDescent="0.25">
      <c r="K377" s="1"/>
      <c r="L377" s="1"/>
    </row>
    <row r="378" spans="7:12" x14ac:dyDescent="0.25">
      <c r="K378" s="1"/>
      <c r="L378" s="1"/>
    </row>
    <row r="379" spans="7:12" x14ac:dyDescent="0.25">
      <c r="I379" s="4"/>
      <c r="K379" s="1"/>
      <c r="L379" s="1"/>
    </row>
    <row r="380" spans="7:12" x14ac:dyDescent="0.25">
      <c r="K380" s="1"/>
      <c r="L380" s="1"/>
    </row>
    <row r="381" spans="7:12" x14ac:dyDescent="0.25">
      <c r="K381" s="1"/>
      <c r="L381" s="1"/>
    </row>
    <row r="382" spans="7:12" x14ac:dyDescent="0.25">
      <c r="K382" s="1"/>
      <c r="L382" s="1"/>
    </row>
    <row r="383" spans="7:12" x14ac:dyDescent="0.25">
      <c r="K383" s="1"/>
      <c r="L383" s="1"/>
    </row>
    <row r="384" spans="7:12" x14ac:dyDescent="0.25">
      <c r="K384" s="1"/>
      <c r="L384" s="1"/>
    </row>
    <row r="385" spans="11:12" x14ac:dyDescent="0.25">
      <c r="K385" s="1"/>
      <c r="L385" s="1"/>
    </row>
    <row r="386" spans="11:12" x14ac:dyDescent="0.25">
      <c r="K386" s="1"/>
      <c r="L386" s="1"/>
    </row>
    <row r="387" spans="11:12" x14ac:dyDescent="0.25">
      <c r="K387" s="1"/>
      <c r="L387" s="1"/>
    </row>
    <row r="388" spans="11:12" x14ac:dyDescent="0.25">
      <c r="K388" s="1"/>
      <c r="L388" s="1"/>
    </row>
    <row r="389" spans="11:12" x14ac:dyDescent="0.25">
      <c r="K389" s="1"/>
      <c r="L389" s="1"/>
    </row>
    <row r="390" spans="11:12" x14ac:dyDescent="0.25">
      <c r="K390" s="1"/>
      <c r="L390" s="1"/>
    </row>
    <row r="391" spans="11:12" x14ac:dyDescent="0.25">
      <c r="K391" s="1"/>
      <c r="L391" s="1"/>
    </row>
    <row r="392" spans="11:12" x14ac:dyDescent="0.25">
      <c r="K392" s="1"/>
      <c r="L392" s="1"/>
    </row>
    <row r="393" spans="11:12" x14ac:dyDescent="0.25">
      <c r="K393" s="1"/>
      <c r="L393" s="1"/>
    </row>
    <row r="394" spans="11:12" x14ac:dyDescent="0.25">
      <c r="K394" s="1"/>
      <c r="L394" s="1"/>
    </row>
    <row r="395" spans="11:12" x14ac:dyDescent="0.25">
      <c r="K395" s="1"/>
      <c r="L395" s="1"/>
    </row>
    <row r="396" spans="11:12" x14ac:dyDescent="0.25">
      <c r="K396" s="1"/>
      <c r="L396" s="1"/>
    </row>
    <row r="397" spans="11:12" x14ac:dyDescent="0.25">
      <c r="K397" s="1"/>
      <c r="L397" s="1"/>
    </row>
    <row r="398" spans="11:12" x14ac:dyDescent="0.25">
      <c r="K398" s="1"/>
      <c r="L398" s="1"/>
    </row>
    <row r="399" spans="11:12" x14ac:dyDescent="0.25">
      <c r="K399" s="1"/>
      <c r="L399" s="1"/>
    </row>
    <row r="400" spans="11:12" x14ac:dyDescent="0.25">
      <c r="K400" s="1"/>
      <c r="L400" s="1"/>
    </row>
    <row r="401" spans="11:12" x14ac:dyDescent="0.25">
      <c r="K401" s="1"/>
      <c r="L401" s="1"/>
    </row>
    <row r="402" spans="11:12" x14ac:dyDescent="0.25">
      <c r="K402" s="1"/>
      <c r="L402" s="1"/>
    </row>
    <row r="403" spans="11:12" x14ac:dyDescent="0.25">
      <c r="K403" s="1"/>
      <c r="L403" s="1"/>
    </row>
    <row r="404" spans="11:12" x14ac:dyDescent="0.25">
      <c r="K404" s="1"/>
      <c r="L404" s="1"/>
    </row>
    <row r="405" spans="11:12" x14ac:dyDescent="0.25">
      <c r="K405" s="1"/>
      <c r="L405" s="1"/>
    </row>
    <row r="406" spans="11:12" x14ac:dyDescent="0.25">
      <c r="K406" s="1"/>
      <c r="L406" s="1"/>
    </row>
    <row r="407" spans="11:12" x14ac:dyDescent="0.25">
      <c r="K407" s="1"/>
      <c r="L407" s="1"/>
    </row>
    <row r="408" spans="11:12" x14ac:dyDescent="0.25">
      <c r="K408" s="1"/>
      <c r="L408" s="1"/>
    </row>
    <row r="409" spans="11:12" x14ac:dyDescent="0.25">
      <c r="K409" s="1"/>
      <c r="L409" s="1"/>
    </row>
    <row r="410" spans="11:12" x14ac:dyDescent="0.25">
      <c r="K410" s="1"/>
      <c r="L410" s="1"/>
    </row>
    <row r="411" spans="11:12" x14ac:dyDescent="0.25">
      <c r="K411" s="1"/>
      <c r="L411" s="1"/>
    </row>
    <row r="412" spans="11:12" x14ac:dyDescent="0.25">
      <c r="K412" s="1"/>
      <c r="L412" s="1"/>
    </row>
    <row r="413" spans="11:12" x14ac:dyDescent="0.25">
      <c r="K413" s="1"/>
      <c r="L413" s="1"/>
    </row>
    <row r="414" spans="11:12" x14ac:dyDescent="0.25">
      <c r="K414" s="1"/>
      <c r="L414" s="1"/>
    </row>
    <row r="415" spans="11:12" x14ac:dyDescent="0.25">
      <c r="K415" s="1"/>
      <c r="L415" s="1"/>
    </row>
    <row r="416" spans="11:12" x14ac:dyDescent="0.25">
      <c r="K416" s="1"/>
      <c r="L416" s="1"/>
    </row>
    <row r="417" spans="11:12" x14ac:dyDescent="0.25">
      <c r="K417" s="1"/>
      <c r="L417" s="1"/>
    </row>
    <row r="418" spans="11:12" x14ac:dyDescent="0.25">
      <c r="K418" s="1"/>
      <c r="L418" s="1"/>
    </row>
    <row r="419" spans="11:12" x14ac:dyDescent="0.25">
      <c r="K419" s="1"/>
      <c r="L419" s="1"/>
    </row>
    <row r="420" spans="11:12" x14ac:dyDescent="0.25">
      <c r="K420" s="1"/>
      <c r="L420" s="1"/>
    </row>
    <row r="421" spans="11:12" x14ac:dyDescent="0.25">
      <c r="K421" s="1"/>
      <c r="L421" s="1"/>
    </row>
    <row r="422" spans="11:12" x14ac:dyDescent="0.25">
      <c r="K422" s="1"/>
      <c r="L422" s="1"/>
    </row>
    <row r="423" spans="11:12" x14ac:dyDescent="0.25">
      <c r="K423" s="1"/>
      <c r="L423" s="1"/>
    </row>
    <row r="424" spans="11:12" x14ac:dyDescent="0.25">
      <c r="K424" s="1"/>
      <c r="L424" s="1"/>
    </row>
    <row r="425" spans="11:12" x14ac:dyDescent="0.25">
      <c r="K425" s="1"/>
      <c r="L425" s="1"/>
    </row>
    <row r="426" spans="11:12" x14ac:dyDescent="0.25">
      <c r="K426" s="1"/>
      <c r="L426" s="1"/>
    </row>
    <row r="427" spans="11:12" x14ac:dyDescent="0.25">
      <c r="K427" s="1"/>
      <c r="L427" s="1"/>
    </row>
    <row r="428" spans="11:12" x14ac:dyDescent="0.25">
      <c r="K428" s="1"/>
      <c r="L428" s="1"/>
    </row>
    <row r="429" spans="11:12" x14ac:dyDescent="0.25">
      <c r="K429" s="1"/>
      <c r="L429" s="1"/>
    </row>
    <row r="430" spans="11:12" x14ac:dyDescent="0.25">
      <c r="K430" s="1"/>
      <c r="L430" s="1"/>
    </row>
    <row r="431" spans="11:12" x14ac:dyDescent="0.25">
      <c r="K431" s="1"/>
      <c r="L431" s="1"/>
    </row>
    <row r="432" spans="11:12" x14ac:dyDescent="0.25">
      <c r="K432" s="1"/>
      <c r="L432" s="1"/>
    </row>
    <row r="433" spans="11:12" x14ac:dyDescent="0.25">
      <c r="K433" s="1"/>
      <c r="L433" s="1"/>
    </row>
    <row r="434" spans="11:12" x14ac:dyDescent="0.25">
      <c r="K434" s="1"/>
      <c r="L434" s="1"/>
    </row>
    <row r="435" spans="11:12" x14ac:dyDescent="0.25">
      <c r="K435" s="1"/>
      <c r="L435" s="1"/>
    </row>
    <row r="436" spans="11:12" x14ac:dyDescent="0.25">
      <c r="K436" s="1"/>
      <c r="L436" s="1"/>
    </row>
    <row r="437" spans="11:12" x14ac:dyDescent="0.25">
      <c r="K437" s="1"/>
      <c r="L437" s="1"/>
    </row>
    <row r="438" spans="11:12" x14ac:dyDescent="0.25">
      <c r="K438" s="1"/>
      <c r="L438" s="1"/>
    </row>
    <row r="439" spans="11:12" x14ac:dyDescent="0.25">
      <c r="K439" s="1"/>
      <c r="L439" s="1"/>
    </row>
    <row r="440" spans="11:12" x14ac:dyDescent="0.25">
      <c r="K440" s="1"/>
      <c r="L440" s="1"/>
    </row>
    <row r="441" spans="11:12" x14ac:dyDescent="0.25">
      <c r="K441" s="1"/>
      <c r="L441" s="1"/>
    </row>
    <row r="442" spans="11:12" x14ac:dyDescent="0.25">
      <c r="K442" s="1"/>
      <c r="L442" s="1"/>
    </row>
    <row r="443" spans="11:12" x14ac:dyDescent="0.25">
      <c r="K443" s="1"/>
      <c r="L443" s="1"/>
    </row>
    <row r="444" spans="11:12" x14ac:dyDescent="0.25">
      <c r="K444" s="1"/>
      <c r="L444" s="1"/>
    </row>
    <row r="445" spans="11:12" x14ac:dyDescent="0.25">
      <c r="K445" s="1"/>
      <c r="L445" s="1"/>
    </row>
    <row r="446" spans="11:12" x14ac:dyDescent="0.25">
      <c r="K446" s="1"/>
      <c r="L446" s="1"/>
    </row>
    <row r="447" spans="11:12" x14ac:dyDescent="0.25">
      <c r="K447" s="1"/>
      <c r="L447" s="1"/>
    </row>
    <row r="448" spans="11:12" x14ac:dyDescent="0.25">
      <c r="K448" s="1"/>
      <c r="L448" s="1"/>
    </row>
    <row r="449" spans="11:12" x14ac:dyDescent="0.25">
      <c r="K449" s="1"/>
      <c r="L449" s="1"/>
    </row>
    <row r="450" spans="11:12" x14ac:dyDescent="0.25">
      <c r="K450" s="1"/>
      <c r="L450" s="1"/>
    </row>
    <row r="451" spans="11:12" x14ac:dyDescent="0.25">
      <c r="K451" s="1"/>
      <c r="L451" s="1"/>
    </row>
    <row r="452" spans="11:12" x14ac:dyDescent="0.25">
      <c r="K452" s="1"/>
      <c r="L452" s="1"/>
    </row>
    <row r="453" spans="11:12" x14ac:dyDescent="0.25">
      <c r="K453" s="1"/>
      <c r="L453" s="1"/>
    </row>
    <row r="454" spans="11:12" x14ac:dyDescent="0.25">
      <c r="K454" s="1"/>
      <c r="L454" s="1"/>
    </row>
    <row r="455" spans="11:12" x14ac:dyDescent="0.25">
      <c r="K455" s="1"/>
      <c r="L455" s="1"/>
    </row>
    <row r="456" spans="11:12" x14ac:dyDescent="0.25">
      <c r="K456" s="1"/>
      <c r="L456" s="1"/>
    </row>
    <row r="457" spans="11:12" x14ac:dyDescent="0.25">
      <c r="K457" s="1"/>
      <c r="L457" s="1"/>
    </row>
    <row r="458" spans="11:12" x14ac:dyDescent="0.25">
      <c r="K458" s="1"/>
      <c r="L458" s="1"/>
    </row>
    <row r="459" spans="11:12" x14ac:dyDescent="0.25">
      <c r="K459" s="1"/>
      <c r="L459" s="1"/>
    </row>
    <row r="460" spans="11:12" x14ac:dyDescent="0.25">
      <c r="K460" s="1"/>
      <c r="L460" s="1"/>
    </row>
    <row r="461" spans="11:12" x14ac:dyDescent="0.25">
      <c r="K461" s="1"/>
      <c r="L461" s="1"/>
    </row>
    <row r="462" spans="11:12" x14ac:dyDescent="0.25">
      <c r="K462" s="1"/>
      <c r="L462" s="1"/>
    </row>
    <row r="463" spans="11:12" x14ac:dyDescent="0.25">
      <c r="K463" s="1"/>
      <c r="L463" s="1"/>
    </row>
    <row r="464" spans="11:12" x14ac:dyDescent="0.25">
      <c r="K464" s="1"/>
      <c r="L464" s="1"/>
    </row>
    <row r="465" spans="11:12" x14ac:dyDescent="0.25">
      <c r="K465" s="1"/>
      <c r="L465" s="1"/>
    </row>
    <row r="466" spans="11:12" x14ac:dyDescent="0.25">
      <c r="K466" s="1"/>
      <c r="L466" s="1"/>
    </row>
    <row r="467" spans="11:12" x14ac:dyDescent="0.25">
      <c r="K467" s="1"/>
      <c r="L467" s="1"/>
    </row>
    <row r="468" spans="11:12" x14ac:dyDescent="0.25">
      <c r="K468" s="1"/>
      <c r="L468" s="1"/>
    </row>
    <row r="469" spans="11:12" x14ac:dyDescent="0.25">
      <c r="K469" s="1"/>
      <c r="L469" s="1"/>
    </row>
    <row r="470" spans="11:12" x14ac:dyDescent="0.25">
      <c r="K470" s="1"/>
      <c r="L470" s="1"/>
    </row>
    <row r="471" spans="11:12" x14ac:dyDescent="0.25">
      <c r="K471" s="1"/>
      <c r="L471" s="1"/>
    </row>
    <row r="472" spans="11:12" x14ac:dyDescent="0.25">
      <c r="K472" s="1"/>
      <c r="L472" s="1"/>
    </row>
    <row r="473" spans="11:12" x14ac:dyDescent="0.25">
      <c r="K473" s="1"/>
      <c r="L473" s="1"/>
    </row>
    <row r="474" spans="11:12" x14ac:dyDescent="0.25">
      <c r="K474" s="1"/>
      <c r="L474" s="1"/>
    </row>
    <row r="475" spans="11:12" x14ac:dyDescent="0.25">
      <c r="K475" s="1"/>
      <c r="L475" s="1"/>
    </row>
    <row r="476" spans="11:12" x14ac:dyDescent="0.25">
      <c r="K476" s="1"/>
      <c r="L476" s="1"/>
    </row>
    <row r="477" spans="11:12" x14ac:dyDescent="0.25">
      <c r="K477" s="1"/>
      <c r="L477" s="1"/>
    </row>
    <row r="478" spans="11:12" x14ac:dyDescent="0.25">
      <c r="K478" s="1"/>
      <c r="L478" s="1"/>
    </row>
    <row r="479" spans="11:12" x14ac:dyDescent="0.25">
      <c r="K479" s="1"/>
      <c r="L479" s="1"/>
    </row>
    <row r="480" spans="11:12" x14ac:dyDescent="0.25">
      <c r="K480" s="1"/>
      <c r="L480" s="1"/>
    </row>
    <row r="481" spans="11:12" x14ac:dyDescent="0.25">
      <c r="K481" s="1"/>
      <c r="L481" s="1"/>
    </row>
    <row r="482" spans="11:12" x14ac:dyDescent="0.25">
      <c r="K482" s="1"/>
      <c r="L482" s="1"/>
    </row>
    <row r="483" spans="11:12" x14ac:dyDescent="0.25">
      <c r="K483" s="1"/>
      <c r="L483" s="1"/>
    </row>
    <row r="484" spans="11:12" x14ac:dyDescent="0.25">
      <c r="K484" s="1"/>
      <c r="L484" s="1"/>
    </row>
    <row r="485" spans="11:12" x14ac:dyDescent="0.25">
      <c r="K485" s="1"/>
      <c r="L485" s="1"/>
    </row>
    <row r="486" spans="11:12" x14ac:dyDescent="0.25">
      <c r="K486" s="1"/>
      <c r="L486" s="1"/>
    </row>
    <row r="487" spans="11:12" x14ac:dyDescent="0.25">
      <c r="K487" s="1"/>
      <c r="L487" s="1"/>
    </row>
    <row r="488" spans="11:12" x14ac:dyDescent="0.25">
      <c r="K488" s="1"/>
      <c r="L488" s="1"/>
    </row>
    <row r="489" spans="11:12" x14ac:dyDescent="0.25">
      <c r="K489" s="1"/>
      <c r="L489" s="1"/>
    </row>
    <row r="490" spans="11:12" x14ac:dyDescent="0.25">
      <c r="K490" s="1"/>
      <c r="L490" s="1"/>
    </row>
    <row r="491" spans="11:12" x14ac:dyDescent="0.25">
      <c r="K491" s="1"/>
      <c r="L491" s="1"/>
    </row>
    <row r="492" spans="11:12" x14ac:dyDescent="0.25">
      <c r="K492" s="1"/>
      <c r="L492" s="1"/>
    </row>
    <row r="493" spans="11:12" x14ac:dyDescent="0.25">
      <c r="K493" s="1"/>
      <c r="L493" s="1"/>
    </row>
    <row r="494" spans="11:12" x14ac:dyDescent="0.25">
      <c r="K494" s="1"/>
      <c r="L494" s="1"/>
    </row>
    <row r="495" spans="11:12" x14ac:dyDescent="0.25">
      <c r="K495" s="1"/>
      <c r="L495" s="1"/>
    </row>
    <row r="496" spans="11:12" x14ac:dyDescent="0.25">
      <c r="K496" s="1"/>
      <c r="L496" s="1"/>
    </row>
    <row r="497" spans="11:12" x14ac:dyDescent="0.25">
      <c r="K497" s="1"/>
      <c r="L497" s="1"/>
    </row>
    <row r="498" spans="11:12" x14ac:dyDescent="0.25">
      <c r="K498" s="1"/>
      <c r="L498" s="1"/>
    </row>
    <row r="499" spans="11:12" x14ac:dyDescent="0.25">
      <c r="K499" s="1"/>
      <c r="L499" s="1"/>
    </row>
    <row r="500" spans="11:12" x14ac:dyDescent="0.25">
      <c r="K500" s="1"/>
      <c r="L500" s="1"/>
    </row>
    <row r="501" spans="11:12" x14ac:dyDescent="0.25">
      <c r="K501" s="1"/>
      <c r="L501" s="1"/>
    </row>
    <row r="502" spans="11:12" x14ac:dyDescent="0.25">
      <c r="K502" s="1"/>
      <c r="L502" s="1"/>
    </row>
    <row r="503" spans="11:12" x14ac:dyDescent="0.25">
      <c r="K503" s="1"/>
      <c r="L503" s="1"/>
    </row>
    <row r="504" spans="11:12" x14ac:dyDescent="0.25">
      <c r="K504" s="1"/>
      <c r="L504" s="1"/>
    </row>
    <row r="505" spans="11:12" x14ac:dyDescent="0.25">
      <c r="K505" s="1"/>
      <c r="L505" s="1"/>
    </row>
    <row r="506" spans="11:12" x14ac:dyDescent="0.25">
      <c r="K506" s="1"/>
      <c r="L506" s="1"/>
    </row>
    <row r="507" spans="11:12" x14ac:dyDescent="0.25">
      <c r="K507" s="1"/>
      <c r="L507" s="1"/>
    </row>
    <row r="508" spans="11:12" x14ac:dyDescent="0.25">
      <c r="K508" s="1"/>
      <c r="L508" s="1"/>
    </row>
    <row r="509" spans="11:12" x14ac:dyDescent="0.25">
      <c r="K509" s="1"/>
      <c r="L509" s="1"/>
    </row>
    <row r="510" spans="11:12" x14ac:dyDescent="0.25">
      <c r="K510" s="1"/>
      <c r="L510" s="1"/>
    </row>
    <row r="511" spans="11:12" x14ac:dyDescent="0.25">
      <c r="K511" s="1"/>
      <c r="L511" s="1"/>
    </row>
    <row r="512" spans="11:12" x14ac:dyDescent="0.25">
      <c r="K512" s="1"/>
      <c r="L512" s="1"/>
    </row>
    <row r="513" spans="11:12" x14ac:dyDescent="0.25">
      <c r="K513" s="1"/>
      <c r="L513" s="1"/>
    </row>
    <row r="514" spans="11:12" x14ac:dyDescent="0.25">
      <c r="K514" s="1"/>
      <c r="L514" s="1"/>
    </row>
    <row r="515" spans="11:12" x14ac:dyDescent="0.25">
      <c r="K515" s="1"/>
      <c r="L515" s="1"/>
    </row>
    <row r="516" spans="11:12" x14ac:dyDescent="0.25">
      <c r="K516" s="1"/>
      <c r="L516" s="1"/>
    </row>
    <row r="517" spans="11:12" x14ac:dyDescent="0.25">
      <c r="K517" s="1"/>
      <c r="L517" s="1"/>
    </row>
    <row r="518" spans="11:12" x14ac:dyDescent="0.25">
      <c r="K518" s="1"/>
      <c r="L518" s="1"/>
    </row>
    <row r="519" spans="11:12" x14ac:dyDescent="0.25">
      <c r="K519" s="1"/>
      <c r="L519" s="1"/>
    </row>
    <row r="520" spans="11:12" x14ac:dyDescent="0.25">
      <c r="K520" s="1"/>
      <c r="L520" s="1"/>
    </row>
    <row r="521" spans="11:12" x14ac:dyDescent="0.25">
      <c r="K521" s="1"/>
      <c r="L521" s="1"/>
    </row>
    <row r="522" spans="11:12" x14ac:dyDescent="0.25">
      <c r="K522" s="1"/>
      <c r="L522" s="1"/>
    </row>
    <row r="523" spans="11:12" x14ac:dyDescent="0.25">
      <c r="K523" s="1"/>
      <c r="L523" s="1"/>
    </row>
    <row r="524" spans="11:12" x14ac:dyDescent="0.25">
      <c r="K524" s="1"/>
      <c r="L524" s="1"/>
    </row>
    <row r="525" spans="11:12" x14ac:dyDescent="0.25">
      <c r="K525" s="1"/>
      <c r="L525" s="1"/>
    </row>
    <row r="526" spans="11:12" x14ac:dyDescent="0.25">
      <c r="K526" s="1"/>
      <c r="L526" s="1"/>
    </row>
    <row r="527" spans="11:12" x14ac:dyDescent="0.25">
      <c r="K527" s="1"/>
      <c r="L527" s="1"/>
    </row>
    <row r="528" spans="11:12" x14ac:dyDescent="0.25">
      <c r="K528" s="1"/>
      <c r="L528" s="1"/>
    </row>
    <row r="529" spans="11:12" x14ac:dyDescent="0.25">
      <c r="K529" s="1"/>
      <c r="L529" s="1"/>
    </row>
    <row r="530" spans="11:12" x14ac:dyDescent="0.25">
      <c r="K530" s="1"/>
      <c r="L530" s="1"/>
    </row>
    <row r="531" spans="11:12" x14ac:dyDescent="0.25">
      <c r="K531" s="1"/>
      <c r="L531" s="1"/>
    </row>
    <row r="532" spans="11:12" x14ac:dyDescent="0.25">
      <c r="K532" s="1"/>
      <c r="L532" s="1"/>
    </row>
    <row r="533" spans="11:12" x14ac:dyDescent="0.25">
      <c r="K533" s="1"/>
      <c r="L533" s="1"/>
    </row>
    <row r="534" spans="11:12" x14ac:dyDescent="0.25">
      <c r="K534" s="1"/>
      <c r="L534" s="1"/>
    </row>
    <row r="535" spans="11:12" x14ac:dyDescent="0.25">
      <c r="K535" s="1"/>
      <c r="L535" s="1"/>
    </row>
    <row r="536" spans="11:12" x14ac:dyDescent="0.25">
      <c r="K536" s="1"/>
      <c r="L536" s="1"/>
    </row>
    <row r="537" spans="11:12" x14ac:dyDescent="0.25">
      <c r="K537" s="1"/>
      <c r="L537" s="1"/>
    </row>
    <row r="538" spans="11:12" x14ac:dyDescent="0.25">
      <c r="K538" s="1"/>
      <c r="L538" s="1"/>
    </row>
    <row r="539" spans="11:12" x14ac:dyDescent="0.25">
      <c r="K539" s="1"/>
      <c r="L539" s="1"/>
    </row>
    <row r="540" spans="11:12" x14ac:dyDescent="0.25">
      <c r="K540" s="1"/>
      <c r="L540" s="1"/>
    </row>
    <row r="541" spans="11:12" x14ac:dyDescent="0.25">
      <c r="K541" s="1"/>
      <c r="L541" s="1"/>
    </row>
    <row r="542" spans="11:12" x14ac:dyDescent="0.25">
      <c r="K542" s="1"/>
      <c r="L542" s="1"/>
    </row>
    <row r="543" spans="11:12" x14ac:dyDescent="0.25">
      <c r="K543" s="1"/>
      <c r="L543" s="1"/>
    </row>
    <row r="544" spans="11:12" x14ac:dyDescent="0.25">
      <c r="K544" s="1"/>
      <c r="L544" s="1"/>
    </row>
    <row r="545" spans="11:12" x14ac:dyDescent="0.25">
      <c r="K545" s="1"/>
      <c r="L545" s="1"/>
    </row>
    <row r="546" spans="11:12" x14ac:dyDescent="0.25">
      <c r="K546" s="1"/>
      <c r="L546" s="1"/>
    </row>
    <row r="547" spans="11:12" x14ac:dyDescent="0.25">
      <c r="K547" s="1"/>
      <c r="L547" s="1"/>
    </row>
    <row r="548" spans="11:12" x14ac:dyDescent="0.25">
      <c r="K548" s="1"/>
      <c r="L548" s="1"/>
    </row>
    <row r="549" spans="11:12" x14ac:dyDescent="0.25">
      <c r="K549" s="1"/>
      <c r="L549" s="1"/>
    </row>
    <row r="550" spans="11:12" x14ac:dyDescent="0.25">
      <c r="K550" s="1"/>
      <c r="L550" s="1"/>
    </row>
    <row r="645" spans="11:11" x14ac:dyDescent="0.25">
      <c r="K645" s="5"/>
    </row>
  </sheetData>
  <phoneticPr fontId="26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4DEA-6193-4E22-8DB2-0557142F0AB2}">
  <dimension ref="A1:J85"/>
  <sheetViews>
    <sheetView zoomScale="75" zoomScaleNormal="75" workbookViewId="0">
      <selection activeCell="B17" sqref="B17"/>
    </sheetView>
  </sheetViews>
  <sheetFormatPr baseColWidth="10" defaultColWidth="11.42578125" defaultRowHeight="15" x14ac:dyDescent="0.25"/>
  <cols>
    <col min="1" max="1" width="5.7109375" style="25" customWidth="1"/>
    <col min="2" max="2" width="80.7109375" style="21" customWidth="1"/>
    <col min="3" max="3" width="6.7109375" style="3" customWidth="1"/>
    <col min="4" max="4" width="5.42578125" style="2" customWidth="1"/>
    <col min="5" max="5" width="5.7109375" style="25" customWidth="1"/>
    <col min="6" max="6" width="80.7109375" style="21" customWidth="1"/>
    <col min="7" max="7" width="4.42578125" style="2" customWidth="1"/>
    <col min="8" max="8" width="5.7109375" style="25" customWidth="1"/>
    <col min="9" max="9" width="80.7109375" style="21" customWidth="1"/>
    <col min="10" max="10" width="6.7109375" style="3" customWidth="1"/>
    <col min="11" max="16384" width="11.42578125" style="2"/>
  </cols>
  <sheetData>
    <row r="1" spans="1:10" s="1" customFormat="1" x14ac:dyDescent="0.25">
      <c r="B1" s="22" t="s">
        <v>103</v>
      </c>
      <c r="C1" s="3"/>
      <c r="E1" s="25"/>
      <c r="F1" s="21"/>
      <c r="I1" s="22" t="s">
        <v>103</v>
      </c>
      <c r="J1" s="3"/>
    </row>
    <row r="2" spans="1:10" x14ac:dyDescent="0.25">
      <c r="A2" s="1"/>
      <c r="B2" s="22" t="s">
        <v>108</v>
      </c>
      <c r="E2" s="1"/>
      <c r="F2" s="7">
        <v>2021</v>
      </c>
      <c r="H2" s="1"/>
      <c r="I2" s="22" t="s">
        <v>108</v>
      </c>
      <c r="J2" s="3" t="s">
        <v>920</v>
      </c>
    </row>
    <row r="3" spans="1:10" x14ac:dyDescent="0.25">
      <c r="A3" s="36"/>
      <c r="B3" s="23" t="s">
        <v>115</v>
      </c>
      <c r="E3" s="8"/>
      <c r="F3" s="34" t="s">
        <v>921</v>
      </c>
      <c r="H3" s="15">
        <v>1</v>
      </c>
      <c r="I3" s="35" t="str">
        <f>VLOOKUP(H3,Despachos_Productos,2,)</f>
        <v>Despachos judiciales Adecuados y dotados</v>
      </c>
      <c r="J3" s="3">
        <v>12</v>
      </c>
    </row>
    <row r="4" spans="1:10" ht="30" x14ac:dyDescent="0.25">
      <c r="A4" s="8">
        <v>1</v>
      </c>
      <c r="B4" s="20" t="s">
        <v>922</v>
      </c>
      <c r="E4" s="8">
        <v>1</v>
      </c>
      <c r="F4" s="20" t="s">
        <v>923</v>
      </c>
      <c r="H4" s="8">
        <v>1</v>
      </c>
      <c r="I4" s="20" t="s">
        <v>195</v>
      </c>
      <c r="J4" s="3">
        <v>6</v>
      </c>
    </row>
    <row r="5" spans="1:10" ht="45" x14ac:dyDescent="0.25">
      <c r="A5" s="8">
        <v>2</v>
      </c>
      <c r="B5" s="20" t="s">
        <v>123</v>
      </c>
      <c r="E5" s="8">
        <v>2</v>
      </c>
      <c r="F5" s="20" t="s">
        <v>924</v>
      </c>
      <c r="H5" s="8">
        <v>2</v>
      </c>
      <c r="I5" s="20" t="s">
        <v>925</v>
      </c>
      <c r="J5" s="3">
        <v>1</v>
      </c>
    </row>
    <row r="6" spans="1:10" ht="45" x14ac:dyDescent="0.25">
      <c r="A6" s="8">
        <v>3</v>
      </c>
      <c r="B6" s="20" t="s">
        <v>125</v>
      </c>
      <c r="E6" s="8">
        <v>3</v>
      </c>
      <c r="F6" s="20" t="s">
        <v>926</v>
      </c>
      <c r="H6" s="8">
        <v>3</v>
      </c>
      <c r="I6" s="20" t="s">
        <v>927</v>
      </c>
      <c r="J6" s="3">
        <v>11</v>
      </c>
    </row>
    <row r="7" spans="1:10" ht="30" x14ac:dyDescent="0.25">
      <c r="A7" s="8">
        <v>4</v>
      </c>
      <c r="B7" s="20" t="s">
        <v>128</v>
      </c>
      <c r="E7" s="8">
        <v>4</v>
      </c>
      <c r="F7" s="20" t="s">
        <v>928</v>
      </c>
      <c r="H7" s="8">
        <v>4</v>
      </c>
      <c r="I7" s="20" t="s">
        <v>929</v>
      </c>
      <c r="J7" s="3">
        <v>8</v>
      </c>
    </row>
    <row r="8" spans="1:10" ht="30" x14ac:dyDescent="0.25">
      <c r="A8" s="1"/>
      <c r="E8" s="8">
        <v>5</v>
      </c>
      <c r="F8" s="20" t="s">
        <v>930</v>
      </c>
      <c r="H8" s="8">
        <v>5</v>
      </c>
      <c r="I8" s="20" t="s">
        <v>931</v>
      </c>
      <c r="J8" s="3">
        <v>10</v>
      </c>
    </row>
    <row r="9" spans="1:10" ht="30" x14ac:dyDescent="0.25">
      <c r="A9" s="15"/>
      <c r="B9" s="35" t="s">
        <v>138</v>
      </c>
      <c r="E9" s="8">
        <v>6</v>
      </c>
      <c r="F9" s="20" t="s">
        <v>932</v>
      </c>
      <c r="H9" s="8">
        <v>6</v>
      </c>
      <c r="I9" s="20" t="s">
        <v>933</v>
      </c>
      <c r="J9" s="3">
        <v>3</v>
      </c>
    </row>
    <row r="10" spans="1:10" ht="30" x14ac:dyDescent="0.25">
      <c r="A10" s="8">
        <v>1</v>
      </c>
      <c r="B10" s="20" t="s">
        <v>934</v>
      </c>
      <c r="E10" s="8">
        <v>7</v>
      </c>
      <c r="F10" s="20" t="s">
        <v>935</v>
      </c>
      <c r="H10" s="8">
        <v>7</v>
      </c>
      <c r="I10" s="20" t="s">
        <v>936</v>
      </c>
      <c r="J10" s="3">
        <v>4</v>
      </c>
    </row>
    <row r="11" spans="1:10" ht="30" x14ac:dyDescent="0.25">
      <c r="A11" s="8">
        <v>2</v>
      </c>
      <c r="B11" s="20" t="s">
        <v>937</v>
      </c>
      <c r="E11" s="8">
        <v>8</v>
      </c>
      <c r="F11" s="20" t="s">
        <v>938</v>
      </c>
      <c r="H11" s="8">
        <v>8</v>
      </c>
      <c r="I11" s="20" t="s">
        <v>939</v>
      </c>
      <c r="J11" s="3">
        <v>5</v>
      </c>
    </row>
    <row r="12" spans="1:10" ht="30" x14ac:dyDescent="0.25">
      <c r="A12" s="8">
        <v>3</v>
      </c>
      <c r="B12" s="20" t="s">
        <v>940</v>
      </c>
      <c r="E12" s="8">
        <v>9</v>
      </c>
      <c r="F12" s="20" t="s">
        <v>941</v>
      </c>
      <c r="H12" s="8">
        <v>9</v>
      </c>
      <c r="I12" s="20" t="s">
        <v>235</v>
      </c>
      <c r="J12" s="3">
        <v>2</v>
      </c>
    </row>
    <row r="13" spans="1:10" ht="30" x14ac:dyDescent="0.25">
      <c r="A13" s="8">
        <v>4</v>
      </c>
      <c r="B13" s="20" t="s">
        <v>942</v>
      </c>
      <c r="E13" s="8">
        <v>10</v>
      </c>
      <c r="F13" s="20" t="s">
        <v>943</v>
      </c>
      <c r="H13" s="8">
        <v>10</v>
      </c>
      <c r="I13" s="20" t="s">
        <v>944</v>
      </c>
      <c r="J13" s="3">
        <v>9</v>
      </c>
    </row>
    <row r="14" spans="1:10" x14ac:dyDescent="0.25">
      <c r="A14" s="8">
        <v>5</v>
      </c>
      <c r="B14" s="20" t="s">
        <v>945</v>
      </c>
      <c r="E14" s="1"/>
      <c r="H14" s="8">
        <v>11</v>
      </c>
      <c r="I14" s="20" t="s">
        <v>247</v>
      </c>
      <c r="J14" s="3">
        <v>7</v>
      </c>
    </row>
    <row r="15" spans="1:10" x14ac:dyDescent="0.25">
      <c r="A15" s="8">
        <v>6</v>
      </c>
      <c r="B15" s="20" t="s">
        <v>946</v>
      </c>
      <c r="E15" s="1"/>
      <c r="H15" s="8">
        <v>12</v>
      </c>
      <c r="I15" s="20" t="s">
        <v>251</v>
      </c>
    </row>
    <row r="16" spans="1:10" x14ac:dyDescent="0.25">
      <c r="A16" s="8">
        <v>7</v>
      </c>
      <c r="B16" s="20" t="s">
        <v>947</v>
      </c>
      <c r="E16" s="1"/>
      <c r="H16" s="1"/>
      <c r="J16" s="3" t="s">
        <v>920</v>
      </c>
    </row>
    <row r="17" spans="1:10" x14ac:dyDescent="0.25">
      <c r="A17" s="8">
        <v>8</v>
      </c>
      <c r="B17" s="20" t="s">
        <v>948</v>
      </c>
      <c r="E17" s="1"/>
      <c r="H17" s="15">
        <v>2</v>
      </c>
      <c r="I17" s="35" t="str">
        <f>VLOOKUP(H17,Despachos_Productos,2,)</f>
        <v>Despachos judiciales Ampliados y dotados</v>
      </c>
      <c r="J17" s="3">
        <v>11</v>
      </c>
    </row>
    <row r="18" spans="1:10" x14ac:dyDescent="0.25">
      <c r="A18" s="8">
        <v>9</v>
      </c>
      <c r="B18" s="20" t="s">
        <v>949</v>
      </c>
      <c r="E18" s="1"/>
      <c r="H18" s="8">
        <v>1</v>
      </c>
      <c r="I18" s="24" t="s">
        <v>195</v>
      </c>
      <c r="J18" s="3">
        <v>6</v>
      </c>
    </row>
    <row r="19" spans="1:10" ht="30" x14ac:dyDescent="0.25">
      <c r="A19" s="8">
        <v>10</v>
      </c>
      <c r="B19" s="20" t="s">
        <v>950</v>
      </c>
      <c r="E19" s="1"/>
      <c r="H19" s="8">
        <v>2</v>
      </c>
      <c r="I19" s="20" t="s">
        <v>925</v>
      </c>
      <c r="J19" s="3">
        <v>1</v>
      </c>
    </row>
    <row r="20" spans="1:10" x14ac:dyDescent="0.25">
      <c r="A20" s="8">
        <v>11</v>
      </c>
      <c r="B20" s="20" t="s">
        <v>951</v>
      </c>
      <c r="E20" s="1"/>
      <c r="H20" s="8">
        <v>3</v>
      </c>
      <c r="I20" s="20" t="s">
        <v>927</v>
      </c>
      <c r="J20" s="3">
        <v>10</v>
      </c>
    </row>
    <row r="21" spans="1:10" x14ac:dyDescent="0.25">
      <c r="A21" s="8">
        <v>12</v>
      </c>
      <c r="B21" s="20" t="s">
        <v>952</v>
      </c>
      <c r="E21" s="1"/>
      <c r="H21" s="8">
        <v>4</v>
      </c>
      <c r="I21" s="20" t="s">
        <v>929</v>
      </c>
      <c r="J21" s="3">
        <v>7</v>
      </c>
    </row>
    <row r="22" spans="1:10" ht="30" x14ac:dyDescent="0.25">
      <c r="E22" s="1"/>
      <c r="H22" s="8">
        <v>5</v>
      </c>
      <c r="I22" s="20" t="s">
        <v>953</v>
      </c>
      <c r="J22" s="3">
        <v>9</v>
      </c>
    </row>
    <row r="23" spans="1:10" ht="30" x14ac:dyDescent="0.25">
      <c r="E23" s="1"/>
      <c r="H23" s="8">
        <v>6</v>
      </c>
      <c r="I23" s="20" t="s">
        <v>933</v>
      </c>
      <c r="J23" s="3">
        <v>3</v>
      </c>
    </row>
    <row r="24" spans="1:10" ht="30" x14ac:dyDescent="0.25">
      <c r="E24" s="1"/>
      <c r="H24" s="8">
        <v>7</v>
      </c>
      <c r="I24" s="20" t="s">
        <v>936</v>
      </c>
      <c r="J24" s="3">
        <v>4</v>
      </c>
    </row>
    <row r="25" spans="1:10" ht="30" x14ac:dyDescent="0.25">
      <c r="E25" s="1"/>
      <c r="H25" s="8">
        <v>8</v>
      </c>
      <c r="I25" s="20" t="s">
        <v>939</v>
      </c>
      <c r="J25" s="3">
        <v>5</v>
      </c>
    </row>
    <row r="26" spans="1:10" x14ac:dyDescent="0.25">
      <c r="E26" s="1"/>
      <c r="H26" s="8">
        <v>9</v>
      </c>
      <c r="I26" s="20" t="s">
        <v>235</v>
      </c>
      <c r="J26" s="3">
        <v>2</v>
      </c>
    </row>
    <row r="27" spans="1:10" x14ac:dyDescent="0.25">
      <c r="E27" s="1"/>
      <c r="H27" s="8">
        <v>10</v>
      </c>
      <c r="I27" s="20" t="s">
        <v>944</v>
      </c>
      <c r="J27" s="3">
        <v>8</v>
      </c>
    </row>
    <row r="28" spans="1:10" x14ac:dyDescent="0.25">
      <c r="E28" s="1"/>
      <c r="H28" s="8">
        <v>11</v>
      </c>
      <c r="I28" s="20" t="s">
        <v>247</v>
      </c>
    </row>
    <row r="29" spans="1:10" x14ac:dyDescent="0.25">
      <c r="E29" s="1"/>
      <c r="J29" s="3" t="s">
        <v>920</v>
      </c>
    </row>
    <row r="30" spans="1:10" x14ac:dyDescent="0.25">
      <c r="E30" s="1"/>
      <c r="H30" s="15">
        <v>3</v>
      </c>
      <c r="I30" s="35" t="str">
        <f>VLOOKUP(H30,Despachos_Productos,2,)</f>
        <v>Despachos judiciales Modificados y dotados</v>
      </c>
      <c r="J30" s="3">
        <v>11</v>
      </c>
    </row>
    <row r="31" spans="1:10" x14ac:dyDescent="0.25">
      <c r="E31" s="1"/>
      <c r="H31" s="8">
        <v>1</v>
      </c>
      <c r="I31" s="20" t="s">
        <v>195</v>
      </c>
      <c r="J31" s="3">
        <v>6</v>
      </c>
    </row>
    <row r="32" spans="1:10" ht="30" x14ac:dyDescent="0.25">
      <c r="E32" s="1"/>
      <c r="H32" s="8">
        <v>2</v>
      </c>
      <c r="I32" s="20" t="s">
        <v>925</v>
      </c>
      <c r="J32" s="3">
        <v>1</v>
      </c>
    </row>
    <row r="33" spans="5:10" x14ac:dyDescent="0.25">
      <c r="E33" s="1"/>
      <c r="H33" s="8">
        <v>3</v>
      </c>
      <c r="I33" s="20" t="s">
        <v>927</v>
      </c>
      <c r="J33" s="3">
        <v>10</v>
      </c>
    </row>
    <row r="34" spans="5:10" x14ac:dyDescent="0.25">
      <c r="E34" s="1"/>
      <c r="H34" s="8">
        <v>4</v>
      </c>
      <c r="I34" s="20" t="s">
        <v>929</v>
      </c>
      <c r="J34" s="3">
        <v>7</v>
      </c>
    </row>
    <row r="35" spans="5:10" ht="30" x14ac:dyDescent="0.25">
      <c r="E35" s="1"/>
      <c r="H35" s="8">
        <v>5</v>
      </c>
      <c r="I35" s="20" t="s">
        <v>953</v>
      </c>
      <c r="J35" s="3">
        <v>9</v>
      </c>
    </row>
    <row r="36" spans="5:10" ht="30" x14ac:dyDescent="0.25">
      <c r="E36" s="1"/>
      <c r="H36" s="8">
        <v>6</v>
      </c>
      <c r="I36" s="20" t="s">
        <v>933</v>
      </c>
      <c r="J36" s="3">
        <v>3</v>
      </c>
    </row>
    <row r="37" spans="5:10" ht="30" x14ac:dyDescent="0.25">
      <c r="E37" s="1"/>
      <c r="H37" s="8">
        <v>7</v>
      </c>
      <c r="I37" s="20" t="s">
        <v>936</v>
      </c>
      <c r="J37" s="3">
        <v>4</v>
      </c>
    </row>
    <row r="38" spans="5:10" ht="30" x14ac:dyDescent="0.25">
      <c r="E38" s="1"/>
      <c r="H38" s="8">
        <v>8</v>
      </c>
      <c r="I38" s="20" t="s">
        <v>939</v>
      </c>
      <c r="J38" s="3">
        <v>5</v>
      </c>
    </row>
    <row r="39" spans="5:10" x14ac:dyDescent="0.25">
      <c r="E39" s="1"/>
      <c r="H39" s="8">
        <v>9</v>
      </c>
      <c r="I39" s="20" t="s">
        <v>235</v>
      </c>
      <c r="J39" s="3">
        <v>2</v>
      </c>
    </row>
    <row r="40" spans="5:10" x14ac:dyDescent="0.25">
      <c r="E40" s="1"/>
      <c r="H40" s="8">
        <v>10</v>
      </c>
      <c r="I40" s="20" t="s">
        <v>944</v>
      </c>
      <c r="J40" s="3">
        <v>8</v>
      </c>
    </row>
    <row r="41" spans="5:10" x14ac:dyDescent="0.25">
      <c r="E41" s="1"/>
      <c r="H41" s="8">
        <v>11</v>
      </c>
      <c r="I41" s="20" t="s">
        <v>247</v>
      </c>
    </row>
    <row r="42" spans="5:10" x14ac:dyDescent="0.25">
      <c r="E42" s="1"/>
      <c r="J42" s="3" t="s">
        <v>920</v>
      </c>
    </row>
    <row r="43" spans="5:10" x14ac:dyDescent="0.25">
      <c r="E43" s="1"/>
      <c r="H43" s="15">
        <v>4</v>
      </c>
      <c r="I43" s="35" t="str">
        <f>VLOOKUP(H43,Despachos_Productos,2,)</f>
        <v>Despachos judiciales con Reforzamiento estructural</v>
      </c>
      <c r="J43" s="3">
        <v>11</v>
      </c>
    </row>
    <row r="44" spans="5:10" x14ac:dyDescent="0.25">
      <c r="E44" s="1"/>
      <c r="H44" s="8">
        <v>1</v>
      </c>
      <c r="I44" s="20" t="s">
        <v>195</v>
      </c>
      <c r="J44" s="3">
        <v>6</v>
      </c>
    </row>
    <row r="45" spans="5:10" ht="30" x14ac:dyDescent="0.25">
      <c r="E45" s="1"/>
      <c r="H45" s="8">
        <v>2</v>
      </c>
      <c r="I45" s="20" t="s">
        <v>925</v>
      </c>
      <c r="J45" s="3">
        <v>1</v>
      </c>
    </row>
    <row r="46" spans="5:10" x14ac:dyDescent="0.25">
      <c r="E46" s="1"/>
      <c r="H46" s="8">
        <v>3</v>
      </c>
      <c r="I46" s="20" t="s">
        <v>927</v>
      </c>
      <c r="J46" s="3">
        <v>10</v>
      </c>
    </row>
    <row r="47" spans="5:10" x14ac:dyDescent="0.25">
      <c r="E47" s="1"/>
      <c r="H47" s="8">
        <v>4</v>
      </c>
      <c r="I47" s="20" t="s">
        <v>929</v>
      </c>
      <c r="J47" s="3">
        <v>7</v>
      </c>
    </row>
    <row r="48" spans="5:10" ht="30" x14ac:dyDescent="0.25">
      <c r="E48" s="1"/>
      <c r="H48" s="8">
        <v>5</v>
      </c>
      <c r="I48" s="20" t="s">
        <v>953</v>
      </c>
      <c r="J48" s="3">
        <v>9</v>
      </c>
    </row>
    <row r="49" spans="5:10" ht="30" x14ac:dyDescent="0.25">
      <c r="E49" s="1"/>
      <c r="H49" s="8">
        <v>6</v>
      </c>
      <c r="I49" s="20" t="s">
        <v>933</v>
      </c>
      <c r="J49" s="3">
        <v>3</v>
      </c>
    </row>
    <row r="50" spans="5:10" ht="30" x14ac:dyDescent="0.25">
      <c r="E50" s="1"/>
      <c r="H50" s="8">
        <v>7</v>
      </c>
      <c r="I50" s="20" t="s">
        <v>936</v>
      </c>
      <c r="J50" s="3">
        <v>4</v>
      </c>
    </row>
    <row r="51" spans="5:10" ht="30" x14ac:dyDescent="0.25">
      <c r="E51" s="1"/>
      <c r="H51" s="8">
        <v>8</v>
      </c>
      <c r="I51" s="20" t="s">
        <v>939</v>
      </c>
      <c r="J51" s="3">
        <v>5</v>
      </c>
    </row>
    <row r="52" spans="5:10" x14ac:dyDescent="0.25">
      <c r="E52" s="1"/>
      <c r="H52" s="8">
        <v>9</v>
      </c>
      <c r="I52" s="24" t="s">
        <v>235</v>
      </c>
      <c r="J52" s="3">
        <v>2</v>
      </c>
    </row>
    <row r="53" spans="5:10" x14ac:dyDescent="0.25">
      <c r="E53" s="1"/>
      <c r="H53" s="8">
        <v>10</v>
      </c>
      <c r="I53" s="20" t="s">
        <v>944</v>
      </c>
      <c r="J53" s="3">
        <v>8</v>
      </c>
    </row>
    <row r="54" spans="5:10" x14ac:dyDescent="0.25">
      <c r="E54" s="1"/>
      <c r="H54" s="8">
        <v>11</v>
      </c>
      <c r="I54" s="20" t="s">
        <v>247</v>
      </c>
    </row>
    <row r="55" spans="5:10" x14ac:dyDescent="0.25">
      <c r="E55" s="1"/>
    </row>
    <row r="56" spans="5:10" x14ac:dyDescent="0.25">
      <c r="E56" s="1"/>
    </row>
    <row r="57" spans="5:10" x14ac:dyDescent="0.25">
      <c r="E57" s="1"/>
    </row>
    <row r="58" spans="5:10" x14ac:dyDescent="0.25">
      <c r="E58" s="1"/>
    </row>
    <row r="59" spans="5:10" x14ac:dyDescent="0.25">
      <c r="E59" s="1"/>
    </row>
    <row r="60" spans="5:10" x14ac:dyDescent="0.25">
      <c r="E60" s="1"/>
    </row>
    <row r="61" spans="5:10" x14ac:dyDescent="0.25">
      <c r="E61" s="1"/>
    </row>
    <row r="62" spans="5:10" x14ac:dyDescent="0.25">
      <c r="E62" s="1"/>
    </row>
    <row r="63" spans="5:10" x14ac:dyDescent="0.25">
      <c r="E63" s="1"/>
    </row>
    <row r="64" spans="5:10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28D1-3B20-4376-917E-74A2ADAB8D4A}">
  <sheetPr>
    <pageSetUpPr fitToPage="1"/>
  </sheetPr>
  <dimension ref="A1:AA58"/>
  <sheetViews>
    <sheetView tabSelected="1" zoomScaleNormal="100" workbookViewId="0">
      <pane xSplit="2" ySplit="15" topLeftCell="C16" activePane="bottomRight" state="frozen"/>
      <selection pane="topRight" activeCell="C1" sqref="C1"/>
      <selection pane="bottomLeft" activeCell="A10" sqref="A10"/>
      <selection pane="bottomRight" activeCell="C8" sqref="C8"/>
    </sheetView>
  </sheetViews>
  <sheetFormatPr baseColWidth="10" defaultColWidth="11.42578125" defaultRowHeight="14.25" x14ac:dyDescent="0.25"/>
  <cols>
    <col min="1" max="1" width="4.7109375" style="57" customWidth="1"/>
    <col min="2" max="3" width="18.7109375" style="41" customWidth="1"/>
    <col min="4" max="5" width="16.7109375" style="41" customWidth="1"/>
    <col min="6" max="10" width="18.7109375" style="41" customWidth="1"/>
    <col min="11" max="13" width="14.7109375" style="41" customWidth="1"/>
    <col min="14" max="14" width="20.7109375" style="41" customWidth="1"/>
    <col min="15" max="16" width="30.7109375" style="41" customWidth="1"/>
    <col min="17" max="17" width="3.7109375" style="41" customWidth="1"/>
    <col min="18" max="18" width="28.7109375" style="41" customWidth="1"/>
    <col min="19" max="19" width="25.7109375" style="41" customWidth="1"/>
    <col min="20" max="20" width="60.7109375" style="41" customWidth="1"/>
    <col min="21" max="22" width="18.7109375" style="41" customWidth="1"/>
    <col min="23" max="23" width="10.7109375" style="41" customWidth="1"/>
    <col min="24" max="24" width="40.7109375" style="41" customWidth="1"/>
    <col min="25" max="25" width="2.7109375" style="41" customWidth="1"/>
    <col min="26" max="26" width="11.42578125" style="41"/>
    <col min="27" max="27" width="19.42578125" style="41" customWidth="1"/>
    <col min="28" max="16384" width="11.42578125" style="41"/>
  </cols>
  <sheetData>
    <row r="1" spans="1:27" ht="15" customHeight="1" x14ac:dyDescent="0.25">
      <c r="A1" s="37" t="s">
        <v>954</v>
      </c>
      <c r="B1" s="38"/>
      <c r="C1" s="38"/>
      <c r="D1" s="39"/>
      <c r="E1" s="39"/>
      <c r="F1" s="39"/>
      <c r="G1" s="117" t="s">
        <v>955</v>
      </c>
      <c r="H1" s="39"/>
      <c r="I1" s="39"/>
      <c r="J1" s="39"/>
      <c r="K1" s="39"/>
      <c r="L1" s="39"/>
      <c r="M1" s="39"/>
      <c r="N1" s="39"/>
      <c r="P1" s="39"/>
      <c r="Q1" s="39"/>
      <c r="R1" s="39"/>
      <c r="S1" s="39"/>
      <c r="T1" s="39"/>
      <c r="U1" s="39"/>
      <c r="V1" s="39"/>
      <c r="W1" s="39"/>
      <c r="X1" s="40"/>
    </row>
    <row r="2" spans="1:27" ht="15" customHeight="1" x14ac:dyDescent="0.25">
      <c r="A2" s="44"/>
      <c r="D2" s="16"/>
      <c r="E2" s="16"/>
      <c r="F2" s="16"/>
      <c r="G2" s="62" t="s">
        <v>956</v>
      </c>
      <c r="H2" s="16"/>
      <c r="I2" s="16"/>
      <c r="J2" s="16"/>
      <c r="K2" s="16"/>
      <c r="L2" s="16"/>
      <c r="M2" s="16"/>
      <c r="N2" s="16"/>
      <c r="P2" s="16"/>
      <c r="Q2" s="16"/>
      <c r="R2" s="16"/>
      <c r="S2" s="16"/>
      <c r="T2" s="16"/>
      <c r="U2" s="16"/>
      <c r="V2" s="16"/>
      <c r="W2" s="16"/>
      <c r="X2" s="19"/>
    </row>
    <row r="3" spans="1:27" ht="15" customHeight="1" thickBot="1" x14ac:dyDescent="0.3">
      <c r="A3" s="47"/>
      <c r="B3" s="48"/>
      <c r="C3" s="48"/>
      <c r="D3" s="18"/>
      <c r="E3" s="18"/>
      <c r="F3" s="18"/>
      <c r="G3" s="118" t="s">
        <v>957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49"/>
    </row>
    <row r="4" spans="1:27" ht="8.1" customHeight="1" x14ac:dyDescent="0.25">
      <c r="A4" s="52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P4" s="38"/>
      <c r="Q4" s="38"/>
      <c r="R4" s="38"/>
      <c r="S4" s="38"/>
      <c r="T4" s="38"/>
      <c r="U4" s="38"/>
      <c r="V4" s="38"/>
      <c r="W4" s="38"/>
      <c r="X4" s="43"/>
    </row>
    <row r="5" spans="1:27" ht="15" customHeight="1" x14ac:dyDescent="0.25">
      <c r="A5" s="44"/>
      <c r="C5" s="16"/>
      <c r="D5" s="16"/>
      <c r="E5" s="145"/>
      <c r="F5" s="235"/>
      <c r="G5" s="146" t="s">
        <v>958</v>
      </c>
      <c r="H5" s="145"/>
      <c r="I5" s="145"/>
      <c r="J5" s="145"/>
      <c r="K5" s="145"/>
      <c r="L5" s="145"/>
      <c r="M5" s="145"/>
      <c r="N5" s="16"/>
      <c r="P5" s="62"/>
      <c r="Q5" s="16"/>
      <c r="R5" s="16"/>
      <c r="S5" s="16"/>
      <c r="T5" s="16"/>
      <c r="U5" s="16"/>
      <c r="V5" s="16"/>
      <c r="W5" s="53"/>
      <c r="X5" s="19"/>
    </row>
    <row r="6" spans="1:27" ht="15" customHeight="1" x14ac:dyDescent="0.25">
      <c r="A6" s="44"/>
      <c r="C6" s="16"/>
      <c r="D6" s="16"/>
      <c r="E6" s="16"/>
      <c r="F6" s="16"/>
      <c r="G6" s="62" t="s">
        <v>959</v>
      </c>
      <c r="H6" s="16"/>
      <c r="I6" s="16"/>
      <c r="J6" s="16"/>
      <c r="K6" s="16"/>
      <c r="L6" s="16"/>
      <c r="M6" s="16"/>
      <c r="N6" s="16"/>
      <c r="P6" s="62"/>
      <c r="Q6" s="16"/>
      <c r="R6" s="16"/>
      <c r="S6" s="16"/>
      <c r="T6" s="16"/>
      <c r="U6" s="16"/>
      <c r="V6" s="16"/>
      <c r="W6" s="53"/>
      <c r="X6" s="19"/>
    </row>
    <row r="7" spans="1:27" ht="8.1" customHeight="1" x14ac:dyDescent="0.25">
      <c r="A7" s="133"/>
      <c r="C7" s="116"/>
      <c r="W7" s="53"/>
      <c r="X7" s="46"/>
    </row>
    <row r="8" spans="1:27" ht="15" customHeight="1" x14ac:dyDescent="0.25">
      <c r="A8" s="131" t="s">
        <v>960</v>
      </c>
      <c r="B8" s="100"/>
      <c r="C8" s="103"/>
      <c r="E8" s="102" t="s">
        <v>961</v>
      </c>
      <c r="F8" s="101"/>
      <c r="W8" s="53"/>
      <c r="X8" s="46"/>
    </row>
    <row r="9" spans="1:27" ht="8.1" customHeight="1" x14ac:dyDescent="0.25">
      <c r="A9" s="133"/>
      <c r="C9" s="116"/>
      <c r="W9" s="53"/>
      <c r="X9" s="46"/>
    </row>
    <row r="10" spans="1:27" ht="15.75" customHeight="1" x14ac:dyDescent="0.25">
      <c r="A10" s="102" t="s">
        <v>962</v>
      </c>
      <c r="B10" s="100"/>
      <c r="C10" s="206"/>
      <c r="E10" s="132" t="s">
        <v>963</v>
      </c>
      <c r="W10" s="53"/>
      <c r="X10" s="46"/>
    </row>
    <row r="11" spans="1:27" ht="15.75" customHeight="1" x14ac:dyDescent="0.25">
      <c r="A11" s="102" t="s">
        <v>964</v>
      </c>
      <c r="B11" s="100"/>
      <c r="C11" s="206"/>
      <c r="E11" s="132" t="s">
        <v>965</v>
      </c>
      <c r="W11" s="53"/>
      <c r="X11" s="46"/>
    </row>
    <row r="12" spans="1:27" s="64" customFormat="1" ht="12" customHeight="1" x14ac:dyDescent="0.25">
      <c r="A12" s="144"/>
      <c r="B12" s="145" t="s">
        <v>966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81"/>
      <c r="P12" s="181"/>
      <c r="Q12" s="146"/>
      <c r="R12" s="146"/>
      <c r="S12" s="146"/>
      <c r="T12" s="146"/>
      <c r="U12" s="147">
        <f t="shared" ref="U12:W12" si="0">U41</f>
        <v>0</v>
      </c>
      <c r="V12" s="147">
        <f t="shared" si="0"/>
        <v>0</v>
      </c>
      <c r="W12" s="187" t="str">
        <f t="shared" si="0"/>
        <v xml:space="preserve"> </v>
      </c>
      <c r="X12" s="182"/>
      <c r="AA12" s="243"/>
    </row>
    <row r="13" spans="1:27" ht="12" customHeight="1" thickBot="1" x14ac:dyDescent="0.3">
      <c r="A13" s="188"/>
      <c r="B13" s="189" t="s">
        <v>967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90"/>
      <c r="P13" s="190"/>
      <c r="Q13" s="191"/>
      <c r="R13" s="191"/>
      <c r="S13" s="191"/>
      <c r="T13" s="191"/>
      <c r="U13" s="192">
        <f>SUBTOTAL(9,U16:U40)</f>
        <v>0</v>
      </c>
      <c r="V13" s="192">
        <f>SUBTOTAL(9,V16:V40)</f>
        <v>0</v>
      </c>
      <c r="W13" s="193"/>
      <c r="X13" s="195"/>
    </row>
    <row r="14" spans="1:27" s="233" customFormat="1" ht="15" customHeight="1" thickBot="1" x14ac:dyDescent="0.3">
      <c r="A14" s="44"/>
      <c r="B14" s="16"/>
      <c r="C14" s="16"/>
      <c r="D14" s="16"/>
      <c r="E14" s="16"/>
      <c r="F14" s="226"/>
      <c r="G14" s="227"/>
      <c r="H14" s="221" t="s">
        <v>968</v>
      </c>
      <c r="I14" s="227"/>
      <c r="J14" s="227"/>
      <c r="K14" s="227"/>
      <c r="L14" s="227"/>
      <c r="M14" s="227"/>
      <c r="N14" s="226"/>
      <c r="O14" s="230"/>
      <c r="P14" s="230" t="s">
        <v>969</v>
      </c>
      <c r="Q14" s="221"/>
      <c r="R14" s="229"/>
      <c r="S14" s="62"/>
      <c r="T14" s="62"/>
      <c r="U14" s="216"/>
      <c r="V14" s="236" t="s">
        <v>970</v>
      </c>
      <c r="W14" s="232"/>
      <c r="X14" s="234"/>
    </row>
    <row r="15" spans="1:27" s="89" customFormat="1" ht="60" customHeight="1" thickBot="1" x14ac:dyDescent="0.3">
      <c r="A15" s="148" t="s">
        <v>971</v>
      </c>
      <c r="B15" s="149" t="s">
        <v>6</v>
      </c>
      <c r="C15" s="149" t="s">
        <v>972</v>
      </c>
      <c r="D15" s="149" t="s">
        <v>973</v>
      </c>
      <c r="E15" s="149" t="s">
        <v>974</v>
      </c>
      <c r="F15" s="214" t="s">
        <v>975</v>
      </c>
      <c r="G15" s="214" t="s">
        <v>976</v>
      </c>
      <c r="H15" s="214" t="s">
        <v>977</v>
      </c>
      <c r="I15" s="214" t="s">
        <v>978</v>
      </c>
      <c r="J15" s="214" t="s">
        <v>979</v>
      </c>
      <c r="K15" s="149" t="s">
        <v>980</v>
      </c>
      <c r="L15" s="149" t="s">
        <v>981</v>
      </c>
      <c r="M15" s="149" t="s">
        <v>982</v>
      </c>
      <c r="N15" s="149" t="s">
        <v>2</v>
      </c>
      <c r="O15" s="149" t="s">
        <v>983</v>
      </c>
      <c r="P15" s="149" t="s">
        <v>984</v>
      </c>
      <c r="Q15" s="150" t="s">
        <v>985</v>
      </c>
      <c r="R15" s="149" t="s">
        <v>5</v>
      </c>
      <c r="S15" s="149" t="s">
        <v>986</v>
      </c>
      <c r="T15" s="149" t="s">
        <v>191</v>
      </c>
      <c r="U15" s="149" t="s">
        <v>987</v>
      </c>
      <c r="V15" s="149" t="s">
        <v>988</v>
      </c>
      <c r="W15" s="214" t="s">
        <v>989</v>
      </c>
      <c r="X15" s="151" t="s">
        <v>990</v>
      </c>
      <c r="Y15" s="196" t="s">
        <v>991</v>
      </c>
    </row>
    <row r="16" spans="1:27" s="91" customFormat="1" ht="12.75" x14ac:dyDescent="0.25">
      <c r="A16" s="163">
        <v>1</v>
      </c>
      <c r="B16" s="164"/>
      <c r="C16" s="165" t="s">
        <v>954</v>
      </c>
      <c r="D16" s="166"/>
      <c r="E16" s="239"/>
      <c r="F16" s="238"/>
      <c r="G16" s="238"/>
      <c r="H16" s="238"/>
      <c r="I16" s="238"/>
      <c r="J16" s="238"/>
      <c r="K16" s="168"/>
      <c r="L16" s="168"/>
      <c r="M16" s="168"/>
      <c r="N16" s="171"/>
      <c r="O16" s="171"/>
      <c r="P16" s="240"/>
      <c r="Q16" s="169"/>
      <c r="R16" s="240"/>
      <c r="S16" s="239"/>
      <c r="T16" s="242"/>
      <c r="U16" s="173"/>
      <c r="V16" s="173"/>
      <c r="W16" s="212"/>
      <c r="X16" s="177"/>
      <c r="AA16" s="250"/>
    </row>
    <row r="17" spans="1:27" s="91" customFormat="1" ht="12.75" x14ac:dyDescent="0.25">
      <c r="A17" s="55">
        <v>2</v>
      </c>
      <c r="B17" s="152"/>
      <c r="C17" s="153"/>
      <c r="D17" s="154"/>
      <c r="E17" s="154"/>
      <c r="F17" s="237"/>
      <c r="G17" s="237"/>
      <c r="H17" s="237"/>
      <c r="I17" s="237"/>
      <c r="J17" s="237"/>
      <c r="K17" s="156"/>
      <c r="L17" s="156"/>
      <c r="M17" s="156"/>
      <c r="N17" s="92"/>
      <c r="O17" s="92"/>
      <c r="P17" s="93"/>
      <c r="Q17" s="157"/>
      <c r="R17" s="93"/>
      <c r="S17" s="154"/>
      <c r="T17" s="159"/>
      <c r="U17" s="94"/>
      <c r="V17" s="94"/>
      <c r="W17" s="160"/>
      <c r="X17" s="177"/>
      <c r="AA17" s="250"/>
    </row>
    <row r="18" spans="1:27" s="64" customFormat="1" ht="12.75" x14ac:dyDescent="0.25">
      <c r="A18" s="55">
        <v>3</v>
      </c>
      <c r="B18" s="152"/>
      <c r="C18" s="153"/>
      <c r="D18" s="154"/>
      <c r="E18" s="154"/>
      <c r="F18" s="237"/>
      <c r="G18" s="237"/>
      <c r="H18" s="237"/>
      <c r="I18" s="237"/>
      <c r="J18" s="237"/>
      <c r="K18" s="156"/>
      <c r="L18" s="156"/>
      <c r="M18" s="156"/>
      <c r="N18" s="92"/>
      <c r="O18" s="92"/>
      <c r="P18" s="241"/>
      <c r="Q18" s="157"/>
      <c r="R18" s="241"/>
      <c r="S18" s="154"/>
      <c r="T18" s="159"/>
      <c r="U18" s="94"/>
      <c r="V18" s="94"/>
      <c r="W18" s="160"/>
      <c r="X18" s="178"/>
      <c r="AA18" s="251"/>
    </row>
    <row r="19" spans="1:27" s="64" customFormat="1" ht="12.75" x14ac:dyDescent="0.25">
      <c r="A19" s="55">
        <v>4</v>
      </c>
      <c r="B19" s="152"/>
      <c r="C19" s="153"/>
      <c r="D19" s="154"/>
      <c r="E19" s="154"/>
      <c r="F19" s="237"/>
      <c r="G19" s="237"/>
      <c r="H19" s="237"/>
      <c r="I19" s="237"/>
      <c r="J19" s="237"/>
      <c r="K19" s="156"/>
      <c r="L19" s="156"/>
      <c r="M19" s="156"/>
      <c r="N19" s="92"/>
      <c r="O19" s="92"/>
      <c r="P19" s="93"/>
      <c r="Q19" s="157"/>
      <c r="R19" s="93"/>
      <c r="S19" s="154"/>
      <c r="T19" s="159"/>
      <c r="U19" s="94"/>
      <c r="V19" s="94"/>
      <c r="W19" s="160"/>
      <c r="X19" s="178"/>
      <c r="AA19" s="251"/>
    </row>
    <row r="20" spans="1:27" s="64" customFormat="1" ht="12.75" x14ac:dyDescent="0.25">
      <c r="A20" s="55">
        <v>5</v>
      </c>
      <c r="B20" s="152"/>
      <c r="C20" s="153"/>
      <c r="D20" s="154"/>
      <c r="E20" s="154"/>
      <c r="F20" s="237"/>
      <c r="G20" s="237"/>
      <c r="H20" s="237"/>
      <c r="I20" s="237"/>
      <c r="J20" s="237"/>
      <c r="K20" s="156"/>
      <c r="L20" s="156"/>
      <c r="M20" s="156"/>
      <c r="N20" s="92"/>
      <c r="O20" s="92"/>
      <c r="P20" s="93"/>
      <c r="Q20" s="157"/>
      <c r="R20" s="93"/>
      <c r="S20" s="154"/>
      <c r="T20" s="159"/>
      <c r="U20" s="94"/>
      <c r="V20" s="94"/>
      <c r="W20" s="160"/>
      <c r="X20" s="178"/>
      <c r="AA20" s="251"/>
    </row>
    <row r="21" spans="1:27" s="64" customFormat="1" ht="12.75" x14ac:dyDescent="0.25">
      <c r="A21" s="55">
        <v>6</v>
      </c>
      <c r="B21" s="152"/>
      <c r="C21" s="153"/>
      <c r="D21" s="154"/>
      <c r="E21" s="154"/>
      <c r="F21" s="237"/>
      <c r="G21" s="237"/>
      <c r="H21" s="237"/>
      <c r="I21" s="237"/>
      <c r="J21" s="237"/>
      <c r="K21" s="156"/>
      <c r="L21" s="156"/>
      <c r="M21" s="156"/>
      <c r="N21" s="92"/>
      <c r="O21" s="92"/>
      <c r="P21" s="92"/>
      <c r="Q21" s="157"/>
      <c r="R21" s="93"/>
      <c r="S21" s="154"/>
      <c r="T21" s="159"/>
      <c r="U21" s="94"/>
      <c r="V21" s="94"/>
      <c r="W21" s="160"/>
      <c r="X21" s="178"/>
      <c r="AA21" s="251"/>
    </row>
    <row r="22" spans="1:27" s="64" customFormat="1" ht="12.75" x14ac:dyDescent="0.25">
      <c r="A22" s="55">
        <v>7</v>
      </c>
      <c r="B22" s="152"/>
      <c r="C22" s="153"/>
      <c r="D22" s="154"/>
      <c r="E22" s="154"/>
      <c r="F22" s="237"/>
      <c r="G22" s="237"/>
      <c r="H22" s="237"/>
      <c r="I22" s="237"/>
      <c r="J22" s="237"/>
      <c r="K22" s="156"/>
      <c r="L22" s="156"/>
      <c r="M22" s="156"/>
      <c r="N22" s="92"/>
      <c r="Q22" s="157"/>
      <c r="R22" s="93"/>
      <c r="S22" s="154"/>
      <c r="T22" s="159"/>
      <c r="U22" s="94"/>
      <c r="V22" s="94"/>
      <c r="W22" s="160"/>
      <c r="X22" s="178"/>
      <c r="AA22" s="251"/>
    </row>
    <row r="23" spans="1:27" s="64" customFormat="1" ht="12.75" x14ac:dyDescent="0.25">
      <c r="A23" s="55">
        <v>8</v>
      </c>
      <c r="B23" s="152"/>
      <c r="C23" s="153"/>
      <c r="D23" s="154"/>
      <c r="E23" s="154"/>
      <c r="F23" s="237"/>
      <c r="G23" s="237"/>
      <c r="H23" s="237"/>
      <c r="I23" s="237"/>
      <c r="J23" s="237"/>
      <c r="K23" s="156"/>
      <c r="L23" s="156"/>
      <c r="M23" s="156"/>
      <c r="N23" s="92"/>
      <c r="O23" s="92"/>
      <c r="P23" s="92"/>
      <c r="Q23" s="157"/>
      <c r="R23" s="93"/>
      <c r="S23" s="154"/>
      <c r="T23" s="159"/>
      <c r="U23" s="94"/>
      <c r="V23" s="94"/>
      <c r="W23" s="160"/>
      <c r="X23" s="178"/>
      <c r="AA23" s="251"/>
    </row>
    <row r="24" spans="1:27" s="64" customFormat="1" ht="12.75" x14ac:dyDescent="0.25">
      <c r="A24" s="55">
        <v>9</v>
      </c>
      <c r="B24" s="152"/>
      <c r="C24" s="153"/>
      <c r="D24" s="154"/>
      <c r="E24" s="154"/>
      <c r="F24" s="237"/>
      <c r="G24" s="237"/>
      <c r="H24" s="237"/>
      <c r="I24" s="237"/>
      <c r="J24" s="237"/>
      <c r="K24" s="156"/>
      <c r="L24" s="156"/>
      <c r="M24" s="156"/>
      <c r="N24" s="92"/>
      <c r="O24" s="92"/>
      <c r="P24" s="92"/>
      <c r="Q24" s="157"/>
      <c r="R24" s="93"/>
      <c r="S24" s="154"/>
      <c r="T24" s="159"/>
      <c r="U24" s="94"/>
      <c r="V24" s="94"/>
      <c r="W24" s="160"/>
      <c r="X24" s="178"/>
      <c r="AA24" s="251"/>
    </row>
    <row r="25" spans="1:27" s="64" customFormat="1" ht="12.75" x14ac:dyDescent="0.25">
      <c r="A25" s="55">
        <v>10</v>
      </c>
      <c r="B25" s="152"/>
      <c r="C25" s="153"/>
      <c r="D25" s="154"/>
      <c r="E25" s="154"/>
      <c r="F25" s="237"/>
      <c r="G25" s="237"/>
      <c r="H25" s="237"/>
      <c r="I25" s="237"/>
      <c r="J25" s="237"/>
      <c r="K25" s="156"/>
      <c r="L25" s="156"/>
      <c r="M25" s="156"/>
      <c r="N25" s="92"/>
      <c r="O25" s="92"/>
      <c r="P25" s="92"/>
      <c r="Q25" s="157"/>
      <c r="R25" s="93"/>
      <c r="S25" s="154"/>
      <c r="T25" s="159"/>
      <c r="U25" s="94"/>
      <c r="V25" s="94"/>
      <c r="W25" s="160"/>
      <c r="X25" s="178"/>
      <c r="AA25" s="251"/>
    </row>
    <row r="26" spans="1:27" s="64" customFormat="1" ht="12.75" x14ac:dyDescent="0.25">
      <c r="A26" s="55">
        <v>11</v>
      </c>
      <c r="B26" s="152"/>
      <c r="C26" s="153"/>
      <c r="D26" s="154"/>
      <c r="E26" s="154"/>
      <c r="F26" s="237"/>
      <c r="G26" s="237"/>
      <c r="H26" s="237"/>
      <c r="I26" s="237"/>
      <c r="J26" s="237"/>
      <c r="K26" s="156"/>
      <c r="L26" s="156"/>
      <c r="M26" s="156"/>
      <c r="N26" s="92"/>
      <c r="O26" s="92"/>
      <c r="P26" s="92"/>
      <c r="Q26" s="157"/>
      <c r="R26" s="93"/>
      <c r="S26" s="154"/>
      <c r="T26" s="159"/>
      <c r="U26" s="94"/>
      <c r="V26" s="94"/>
      <c r="W26" s="160"/>
      <c r="X26" s="178"/>
      <c r="AA26" s="251"/>
    </row>
    <row r="27" spans="1:27" s="64" customFormat="1" ht="12.75" x14ac:dyDescent="0.25">
      <c r="A27" s="55">
        <v>12</v>
      </c>
      <c r="B27" s="152"/>
      <c r="C27" s="153"/>
      <c r="D27" s="154"/>
      <c r="E27" s="154"/>
      <c r="F27" s="237"/>
      <c r="G27" s="237"/>
      <c r="H27" s="237"/>
      <c r="I27" s="237"/>
      <c r="J27" s="237"/>
      <c r="K27" s="156"/>
      <c r="L27" s="156"/>
      <c r="M27" s="156"/>
      <c r="N27" s="92"/>
      <c r="O27" s="92"/>
      <c r="P27" s="92"/>
      <c r="Q27" s="157"/>
      <c r="R27" s="93"/>
      <c r="S27" s="154"/>
      <c r="T27" s="159"/>
      <c r="U27" s="94"/>
      <c r="V27" s="94"/>
      <c r="W27" s="160"/>
      <c r="X27" s="178"/>
      <c r="AA27" s="251"/>
    </row>
    <row r="28" spans="1:27" s="64" customFormat="1" ht="12.75" x14ac:dyDescent="0.25">
      <c r="A28" s="55">
        <v>13</v>
      </c>
      <c r="B28" s="152"/>
      <c r="C28" s="153"/>
      <c r="D28" s="154"/>
      <c r="E28" s="154"/>
      <c r="F28" s="237"/>
      <c r="G28" s="237"/>
      <c r="H28" s="237"/>
      <c r="I28" s="237"/>
      <c r="J28" s="237"/>
      <c r="K28" s="156"/>
      <c r="L28" s="156"/>
      <c r="M28" s="156"/>
      <c r="N28" s="92"/>
      <c r="O28" s="92"/>
      <c r="P28" s="92"/>
      <c r="Q28" s="157"/>
      <c r="R28" s="93"/>
      <c r="S28" s="154"/>
      <c r="T28" s="159"/>
      <c r="U28" s="94"/>
      <c r="V28" s="94"/>
      <c r="W28" s="160"/>
      <c r="X28" s="178"/>
    </row>
    <row r="29" spans="1:27" s="64" customFormat="1" ht="12.75" x14ac:dyDescent="0.25">
      <c r="A29" s="55">
        <v>14</v>
      </c>
      <c r="B29" s="152"/>
      <c r="C29" s="153"/>
      <c r="D29" s="154"/>
      <c r="E29" s="154"/>
      <c r="F29" s="237"/>
      <c r="G29" s="237"/>
      <c r="H29" s="237"/>
      <c r="I29" s="237"/>
      <c r="J29" s="237"/>
      <c r="K29" s="156"/>
      <c r="L29" s="156"/>
      <c r="M29" s="156"/>
      <c r="N29" s="92"/>
      <c r="O29" s="92"/>
      <c r="P29" s="92"/>
      <c r="Q29" s="157"/>
      <c r="R29" s="93"/>
      <c r="S29" s="154"/>
      <c r="T29" s="159"/>
      <c r="U29" s="94"/>
      <c r="V29" s="94"/>
      <c r="W29" s="160"/>
      <c r="X29" s="178"/>
    </row>
    <row r="30" spans="1:27" s="64" customFormat="1" ht="12.75" x14ac:dyDescent="0.25">
      <c r="A30" s="55">
        <v>15</v>
      </c>
      <c r="B30" s="152"/>
      <c r="C30" s="153"/>
      <c r="D30" s="154"/>
      <c r="E30" s="154"/>
      <c r="F30" s="237"/>
      <c r="G30" s="237"/>
      <c r="H30" s="237"/>
      <c r="I30" s="237"/>
      <c r="J30" s="237"/>
      <c r="K30" s="156"/>
      <c r="L30" s="156"/>
      <c r="M30" s="156"/>
      <c r="N30" s="92"/>
      <c r="O30" s="92"/>
      <c r="P30" s="92"/>
      <c r="Q30" s="157"/>
      <c r="R30" s="93"/>
      <c r="S30" s="154"/>
      <c r="T30" s="159"/>
      <c r="U30" s="94"/>
      <c r="V30" s="94"/>
      <c r="W30" s="160"/>
      <c r="X30" s="178"/>
    </row>
    <row r="31" spans="1:27" s="64" customFormat="1" ht="12.75" x14ac:dyDescent="0.25">
      <c r="A31" s="55">
        <v>16</v>
      </c>
      <c r="B31" s="152"/>
      <c r="C31" s="153"/>
      <c r="D31" s="154"/>
      <c r="E31" s="154"/>
      <c r="F31" s="237"/>
      <c r="G31" s="237"/>
      <c r="H31" s="237"/>
      <c r="I31" s="237"/>
      <c r="J31" s="237"/>
      <c r="K31" s="156"/>
      <c r="L31" s="156"/>
      <c r="M31" s="156"/>
      <c r="N31" s="92"/>
      <c r="O31" s="92"/>
      <c r="P31" s="92"/>
      <c r="Q31" s="157"/>
      <c r="R31" s="93"/>
      <c r="S31" s="154"/>
      <c r="T31" s="159"/>
      <c r="U31" s="94"/>
      <c r="V31" s="94"/>
      <c r="W31" s="160"/>
      <c r="X31" s="178"/>
    </row>
    <row r="32" spans="1:27" s="64" customFormat="1" ht="12.75" x14ac:dyDescent="0.25">
      <c r="A32" s="55">
        <v>17</v>
      </c>
      <c r="B32" s="152"/>
      <c r="C32" s="153"/>
      <c r="D32" s="154"/>
      <c r="E32" s="154"/>
      <c r="F32" s="237"/>
      <c r="G32" s="237"/>
      <c r="H32" s="237"/>
      <c r="I32" s="237"/>
      <c r="J32" s="237"/>
      <c r="K32" s="156"/>
      <c r="L32" s="156"/>
      <c r="M32" s="156"/>
      <c r="N32" s="92"/>
      <c r="O32" s="92"/>
      <c r="P32" s="92"/>
      <c r="Q32" s="157"/>
      <c r="R32" s="93"/>
      <c r="S32" s="154"/>
      <c r="T32" s="159"/>
      <c r="U32" s="94"/>
      <c r="V32" s="94"/>
      <c r="W32" s="160"/>
      <c r="X32" s="178"/>
    </row>
    <row r="33" spans="1:24" s="64" customFormat="1" ht="12.75" x14ac:dyDescent="0.25">
      <c r="A33" s="55">
        <v>18</v>
      </c>
      <c r="B33" s="152"/>
      <c r="C33" s="153"/>
      <c r="D33" s="154"/>
      <c r="E33" s="154"/>
      <c r="F33" s="237"/>
      <c r="G33" s="237"/>
      <c r="H33" s="237"/>
      <c r="I33" s="237"/>
      <c r="J33" s="237"/>
      <c r="K33" s="156"/>
      <c r="L33" s="156"/>
      <c r="M33" s="156"/>
      <c r="N33" s="92"/>
      <c r="O33" s="92"/>
      <c r="P33" s="92"/>
      <c r="Q33" s="157"/>
      <c r="R33" s="93"/>
      <c r="S33" s="154"/>
      <c r="T33" s="159"/>
      <c r="U33" s="94"/>
      <c r="V33" s="94"/>
      <c r="W33" s="160"/>
      <c r="X33" s="178"/>
    </row>
    <row r="34" spans="1:24" s="64" customFormat="1" ht="12.75" x14ac:dyDescent="0.25">
      <c r="A34" s="55">
        <v>19</v>
      </c>
      <c r="B34" s="152"/>
      <c r="C34" s="153"/>
      <c r="D34" s="154"/>
      <c r="E34" s="154"/>
      <c r="F34" s="237"/>
      <c r="G34" s="237"/>
      <c r="H34" s="237"/>
      <c r="I34" s="237"/>
      <c r="J34" s="237"/>
      <c r="K34" s="156"/>
      <c r="L34" s="156"/>
      <c r="M34" s="156"/>
      <c r="N34" s="92"/>
      <c r="O34" s="92"/>
      <c r="P34" s="92"/>
      <c r="Q34" s="157"/>
      <c r="R34" s="93"/>
      <c r="S34" s="154"/>
      <c r="T34" s="159"/>
      <c r="U34" s="94"/>
      <c r="V34" s="94"/>
      <c r="W34" s="160"/>
      <c r="X34" s="178"/>
    </row>
    <row r="35" spans="1:24" s="64" customFormat="1" ht="12.75" x14ac:dyDescent="0.25">
      <c r="A35" s="55">
        <v>20</v>
      </c>
      <c r="B35" s="152"/>
      <c r="C35" s="153"/>
      <c r="D35" s="154"/>
      <c r="E35" s="154"/>
      <c r="F35" s="237"/>
      <c r="G35" s="237"/>
      <c r="H35" s="237"/>
      <c r="I35" s="237"/>
      <c r="J35" s="237"/>
      <c r="K35" s="156"/>
      <c r="L35" s="156"/>
      <c r="M35" s="156"/>
      <c r="N35" s="92"/>
      <c r="O35" s="92"/>
      <c r="P35" s="92"/>
      <c r="Q35" s="157"/>
      <c r="R35" s="93"/>
      <c r="S35" s="154"/>
      <c r="T35" s="159"/>
      <c r="U35" s="94"/>
      <c r="V35" s="94"/>
      <c r="W35" s="160"/>
      <c r="X35" s="178"/>
    </row>
    <row r="36" spans="1:24" s="64" customFormat="1" ht="12.75" x14ac:dyDescent="0.25">
      <c r="A36" s="55">
        <v>21</v>
      </c>
      <c r="B36" s="152"/>
      <c r="C36" s="153"/>
      <c r="D36" s="154"/>
      <c r="E36" s="154"/>
      <c r="F36" s="237"/>
      <c r="G36" s="237"/>
      <c r="H36" s="237"/>
      <c r="I36" s="237"/>
      <c r="J36" s="237"/>
      <c r="K36" s="156"/>
      <c r="L36" s="156"/>
      <c r="M36" s="156"/>
      <c r="N36" s="92"/>
      <c r="O36" s="92"/>
      <c r="P36" s="92"/>
      <c r="Q36" s="157"/>
      <c r="R36" s="93"/>
      <c r="S36" s="154"/>
      <c r="T36" s="159"/>
      <c r="U36" s="94"/>
      <c r="V36" s="94"/>
      <c r="W36" s="160"/>
      <c r="X36" s="178"/>
    </row>
    <row r="37" spans="1:24" s="64" customFormat="1" ht="12.75" x14ac:dyDescent="0.25">
      <c r="A37" s="55">
        <v>22</v>
      </c>
      <c r="B37" s="152"/>
      <c r="C37" s="153"/>
      <c r="D37" s="154"/>
      <c r="E37" s="154"/>
      <c r="F37" s="237"/>
      <c r="G37" s="237"/>
      <c r="H37" s="237"/>
      <c r="I37" s="237"/>
      <c r="J37" s="237"/>
      <c r="K37" s="156"/>
      <c r="L37" s="156"/>
      <c r="M37" s="156"/>
      <c r="N37" s="92"/>
      <c r="O37" s="92"/>
      <c r="P37" s="92"/>
      <c r="Q37" s="157"/>
      <c r="R37" s="93"/>
      <c r="S37" s="154"/>
      <c r="T37" s="159"/>
      <c r="U37" s="94"/>
      <c r="V37" s="94"/>
      <c r="W37" s="160"/>
      <c r="X37" s="178"/>
    </row>
    <row r="38" spans="1:24" s="64" customFormat="1" ht="12.75" x14ac:dyDescent="0.25">
      <c r="A38" s="55">
        <v>23</v>
      </c>
      <c r="B38" s="152"/>
      <c r="C38" s="153"/>
      <c r="D38" s="154"/>
      <c r="E38" s="154"/>
      <c r="F38" s="237"/>
      <c r="G38" s="237"/>
      <c r="H38" s="237"/>
      <c r="I38" s="237"/>
      <c r="J38" s="237"/>
      <c r="K38" s="156"/>
      <c r="L38" s="156"/>
      <c r="M38" s="156"/>
      <c r="N38" s="92"/>
      <c r="O38" s="92"/>
      <c r="P38" s="92"/>
      <c r="Q38" s="157"/>
      <c r="R38" s="93"/>
      <c r="S38" s="154"/>
      <c r="T38" s="159"/>
      <c r="U38" s="94"/>
      <c r="V38" s="94"/>
      <c r="W38" s="160"/>
      <c r="X38" s="178"/>
    </row>
    <row r="39" spans="1:24" s="64" customFormat="1" ht="12.75" x14ac:dyDescent="0.25">
      <c r="A39" s="55">
        <v>24</v>
      </c>
      <c r="B39" s="152"/>
      <c r="C39" s="153"/>
      <c r="D39" s="154"/>
      <c r="E39" s="154"/>
      <c r="F39" s="237"/>
      <c r="G39" s="237"/>
      <c r="H39" s="237"/>
      <c r="I39" s="237"/>
      <c r="J39" s="237"/>
      <c r="K39" s="156"/>
      <c r="L39" s="156"/>
      <c r="M39" s="156"/>
      <c r="N39" s="92"/>
      <c r="O39" s="92"/>
      <c r="P39" s="92"/>
      <c r="Q39" s="157"/>
      <c r="R39" s="93"/>
      <c r="S39" s="154"/>
      <c r="T39" s="159"/>
      <c r="U39" s="94"/>
      <c r="V39" s="94"/>
      <c r="W39" s="160"/>
      <c r="X39" s="178"/>
    </row>
    <row r="40" spans="1:24" s="64" customFormat="1" ht="12.75" x14ac:dyDescent="0.25">
      <c r="A40" s="55">
        <v>25</v>
      </c>
      <c r="B40" s="152"/>
      <c r="C40" s="153"/>
      <c r="D40" s="154"/>
      <c r="E40" s="154"/>
      <c r="F40" s="237"/>
      <c r="G40" s="237"/>
      <c r="H40" s="237"/>
      <c r="I40" s="237"/>
      <c r="J40" s="237"/>
      <c r="K40" s="156"/>
      <c r="L40" s="156"/>
      <c r="M40" s="156"/>
      <c r="N40" s="92"/>
      <c r="O40" s="92"/>
      <c r="P40" s="92"/>
      <c r="Q40" s="157"/>
      <c r="R40" s="93"/>
      <c r="S40" s="154"/>
      <c r="T40" s="159"/>
      <c r="U40" s="94"/>
      <c r="V40" s="94"/>
      <c r="W40" s="160"/>
      <c r="X40" s="178"/>
    </row>
    <row r="41" spans="1:24" s="64" customFormat="1" ht="13.5" thickBot="1" x14ac:dyDescent="0.3">
      <c r="A41" s="134"/>
      <c r="B41" s="135" t="s">
        <v>992</v>
      </c>
      <c r="C41" s="179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6"/>
      <c r="Q41" s="137"/>
      <c r="R41" s="135"/>
      <c r="S41" s="135"/>
      <c r="T41" s="135"/>
      <c r="U41" s="139">
        <f>SUM(U16:U40)</f>
        <v>0</v>
      </c>
      <c r="V41" s="139">
        <f>SUM(V16:V40)</f>
        <v>0</v>
      </c>
      <c r="W41" s="184" t="str">
        <f>IFERROR(#REF!/#REF!," ")</f>
        <v xml:space="preserve"> </v>
      </c>
      <c r="X41" s="143"/>
    </row>
    <row r="42" spans="1:24" s="64" customFormat="1" ht="12.75" x14ac:dyDescent="0.25">
      <c r="A42" s="56" t="s">
        <v>993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V42" s="17"/>
    </row>
    <row r="43" spans="1:24" s="64" customFormat="1" ht="12.75" x14ac:dyDescent="0.25">
      <c r="A43" s="120" t="s">
        <v>994</v>
      </c>
      <c r="B43" s="121"/>
      <c r="C43" s="17"/>
    </row>
    <row r="44" spans="1:24" s="64" customFormat="1" ht="12.75" x14ac:dyDescent="0.25">
      <c r="A44" s="120" t="s">
        <v>995</v>
      </c>
      <c r="B44" s="121"/>
      <c r="C44" s="17"/>
    </row>
    <row r="45" spans="1:24" s="64" customFormat="1" ht="12.75" x14ac:dyDescent="0.25">
      <c r="A45" s="120" t="s">
        <v>996</v>
      </c>
      <c r="B45" s="121"/>
      <c r="C45" s="17"/>
    </row>
    <row r="46" spans="1:24" s="64" customFormat="1" ht="12.75" x14ac:dyDescent="0.25">
      <c r="A46" s="120" t="s">
        <v>997</v>
      </c>
      <c r="B46" s="121"/>
      <c r="C46" s="17"/>
    </row>
    <row r="47" spans="1:24" s="64" customFormat="1" ht="9.9499999999999993" customHeight="1" x14ac:dyDescent="0.25">
      <c r="A47" s="5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V47" s="16"/>
    </row>
    <row r="48" spans="1:24" s="64" customFormat="1" ht="12.75" x14ac:dyDescent="0.25">
      <c r="A48" s="56" t="s">
        <v>998</v>
      </c>
      <c r="B48" s="16"/>
      <c r="C48" s="122"/>
      <c r="D48" s="123"/>
      <c r="E48" s="123"/>
      <c r="F48" s="123"/>
      <c r="G48" s="123"/>
      <c r="H48" s="124"/>
    </row>
    <row r="49" spans="1:8" s="64" customFormat="1" ht="12.75" x14ac:dyDescent="0.25">
      <c r="A49" s="56" t="s">
        <v>999</v>
      </c>
      <c r="C49" s="122"/>
      <c r="D49" s="123"/>
      <c r="E49" s="123"/>
      <c r="F49" s="123"/>
      <c r="G49" s="123"/>
      <c r="H49" s="124"/>
    </row>
    <row r="50" spans="1:8" s="64" customFormat="1" ht="12.75" x14ac:dyDescent="0.25">
      <c r="A50" s="56"/>
    </row>
    <row r="51" spans="1:8" s="64" customFormat="1" ht="12.75" x14ac:dyDescent="0.25">
      <c r="A51" s="56" t="s">
        <v>1000</v>
      </c>
      <c r="B51" s="16"/>
      <c r="C51" s="122"/>
      <c r="D51" s="123"/>
      <c r="E51" s="123"/>
      <c r="F51" s="123"/>
      <c r="G51" s="123"/>
      <c r="H51" s="124"/>
    </row>
    <row r="52" spans="1:8" s="64" customFormat="1" ht="12.75" x14ac:dyDescent="0.25">
      <c r="A52" s="56" t="s">
        <v>999</v>
      </c>
      <c r="C52" s="122"/>
      <c r="D52" s="123"/>
      <c r="E52" s="123"/>
      <c r="F52" s="123"/>
      <c r="G52" s="123"/>
      <c r="H52" s="124"/>
    </row>
    <row r="53" spans="1:8" s="64" customFormat="1" ht="9.9499999999999993" customHeight="1" x14ac:dyDescent="0.25">
      <c r="A53" s="57"/>
    </row>
    <row r="55" spans="1:8" x14ac:dyDescent="0.25">
      <c r="B55" s="256" t="s">
        <v>1126</v>
      </c>
      <c r="C55" s="256" t="s">
        <v>1127</v>
      </c>
      <c r="D55" s="256" t="s">
        <v>1128</v>
      </c>
      <c r="E55" s="257" t="s">
        <v>1000</v>
      </c>
      <c r="F55" s="258"/>
    </row>
    <row r="56" spans="1:8" ht="18" x14ac:dyDescent="0.25">
      <c r="B56" s="259" t="s">
        <v>1136</v>
      </c>
      <c r="C56" s="259" t="s">
        <v>1132</v>
      </c>
      <c r="D56" s="259" t="s">
        <v>1133</v>
      </c>
      <c r="E56" s="260" t="s">
        <v>1129</v>
      </c>
      <c r="F56" s="261"/>
    </row>
    <row r="57" spans="1:8" x14ac:dyDescent="0.25">
      <c r="B57" s="256" t="s">
        <v>1130</v>
      </c>
      <c r="C57" s="262" t="s">
        <v>1131</v>
      </c>
      <c r="D57" s="262" t="s">
        <v>1131</v>
      </c>
      <c r="E57" s="263" t="s">
        <v>1131</v>
      </c>
      <c r="F57" s="264"/>
    </row>
    <row r="58" spans="1:8" x14ac:dyDescent="0.25">
      <c r="B58" s="265" t="s">
        <v>1134</v>
      </c>
      <c r="C58" s="266">
        <v>44699</v>
      </c>
      <c r="D58" s="266">
        <v>44705</v>
      </c>
      <c r="E58" s="267" t="s">
        <v>1135</v>
      </c>
      <c r="F58" s="268"/>
    </row>
  </sheetData>
  <autoFilter ref="A15:Y46" xr:uid="{E706240A-919D-486F-A488-92D47A1B788E}"/>
  <mergeCells count="4">
    <mergeCell ref="E55:F55"/>
    <mergeCell ref="E56:F56"/>
    <mergeCell ref="E57:F57"/>
    <mergeCell ref="E58:F58"/>
  </mergeCells>
  <conditionalFormatting sqref="W16:W40">
    <cfRule type="cellIs" dxfId="8" priority="7" operator="between">
      <formula>1</formula>
      <formula>2</formula>
    </cfRule>
  </conditionalFormatting>
  <conditionalFormatting sqref="W41">
    <cfRule type="cellIs" dxfId="7" priority="2" operator="between">
      <formula>1</formula>
      <formula>2</formula>
    </cfRule>
  </conditionalFormatting>
  <dataValidations count="10">
    <dataValidation type="textLength" allowBlank="1" showInputMessage="1" showErrorMessage="1" sqref="X16:X40" xr:uid="{1A089691-8662-4660-B0F2-A7FA247F1902}">
      <formula1>0</formula1>
      <formula2>180</formula2>
    </dataValidation>
    <dataValidation type="list" allowBlank="1" showInputMessage="1" showErrorMessage="1" sqref="N16:N40" xr:uid="{6752BF45-1284-4109-A13F-23ECE58D96EB}">
      <formula1>INDIRECT(C$8)</formula1>
    </dataValidation>
    <dataValidation type="list" allowBlank="1" showInputMessage="1" showErrorMessage="1" sqref="D16:D40 E29:E40" xr:uid="{C7AE31D0-5805-4E48-963B-A02D99EED9D6}">
      <formula1>"OBRA,INTERVENTORÍA,SUMINISTRO,SERVICIO"</formula1>
    </dataValidation>
    <dataValidation type="list" allowBlank="1" showInputMessage="1" showErrorMessage="1" sqref="S16:S40" xr:uid="{80D158A5-79C2-462A-9C59-B6EAFADD3660}">
      <formula1>PRODUCTOS</formula1>
    </dataValidation>
    <dataValidation type="list" allowBlank="1" showInputMessage="1" showErrorMessage="1" sqref="C16:C40" xr:uid="{7EB4052E-712A-483C-B608-15CE89171135}">
      <formula1>COORDINACIONES</formula1>
    </dataValidation>
    <dataValidation type="list" allowBlank="1" showInputMessage="1" showErrorMessage="1" sqref="Q16:Q40" xr:uid="{144359B9-204D-4543-9C7F-FC3006376788}">
      <formula1>"P,C"</formula1>
    </dataValidation>
    <dataValidation type="list" allowBlank="1" showInputMessage="1" showErrorMessage="1" sqref="O16:O21 P21 O23:P40" xr:uid="{406F904E-1FBC-4E46-89D9-6B35537DC64B}">
      <formula1>INDIRECT(N16)</formula1>
    </dataValidation>
    <dataValidation type="list" allowBlank="1" showInputMessage="1" showErrorMessage="1" sqref="C7:C9" xr:uid="{73E67054-B61A-4501-9E2F-2B85FC885BF6}">
      <formula1>SECCIONAL</formula1>
    </dataValidation>
    <dataValidation type="list" allowBlank="1" showInputMessage="1" showErrorMessage="1" sqref="F16:J40" xr:uid="{B1B734EA-0B3F-4005-9AE0-F411EC9B0B1D}">
      <formula1>"NO,EN ELABORACIÓN,SI,N/A"</formula1>
    </dataValidation>
    <dataValidation type="list" allowBlank="1" showInputMessage="1" showErrorMessage="1" sqref="E16:E28" xr:uid="{AA2D2B9A-BA5F-4599-B9FC-6C8D0B7E6EEE}">
      <formula1>"IP,SA,CD,CM,LP,SI,"</formula1>
    </dataValidation>
  </dataValidations>
  <printOptions horizontalCentered="1"/>
  <pageMargins left="0.4" right="0.36" top="0.74803149606299213" bottom="0.74803149606299213" header="0.31496062992125984" footer="0.31496062992125984"/>
  <pageSetup paperSize="258" scale="26" orientation="landscape" horizontalDpi="4294967293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D8C7-7471-446C-932F-25579A275D60}">
  <sheetPr>
    <tabColor rgb="FF66FFFF"/>
    <pageSetUpPr fitToPage="1"/>
  </sheetPr>
  <dimension ref="A1:BH58"/>
  <sheetViews>
    <sheetView zoomScaleNormal="100" workbookViewId="0">
      <pane xSplit="2" ySplit="15" topLeftCell="C37" activePane="bottomRight" state="frozen"/>
      <selection pane="topRight" activeCell="C1" sqref="C1"/>
      <selection pane="bottomLeft" activeCell="A10" sqref="A10"/>
      <selection pane="bottomRight" activeCell="C8" sqref="C8"/>
    </sheetView>
  </sheetViews>
  <sheetFormatPr baseColWidth="10" defaultColWidth="11.42578125" defaultRowHeight="14.25" x14ac:dyDescent="0.25"/>
  <cols>
    <col min="1" max="1" width="4.7109375" style="57" customWidth="1"/>
    <col min="2" max="3" width="18.7109375" style="41" customWidth="1"/>
    <col min="4" max="5" width="16.7109375" style="41" customWidth="1"/>
    <col min="6" max="6" width="18" style="41" customWidth="1"/>
    <col min="7" max="7" width="13.7109375" style="41" customWidth="1"/>
    <col min="8" max="9" width="10.7109375" style="41" customWidth="1"/>
    <col min="10" max="10" width="13.7109375" style="41" customWidth="1"/>
    <col min="11" max="11" width="14.7109375" style="41" customWidth="1"/>
    <col min="12" max="12" width="20.7109375" style="41" customWidth="1"/>
    <col min="13" max="14" width="30.7109375" style="41" customWidth="1"/>
    <col min="15" max="15" width="3.7109375" style="41" customWidth="1"/>
    <col min="16" max="16" width="28.7109375" style="41" customWidth="1"/>
    <col min="17" max="17" width="25.7109375" style="41" customWidth="1"/>
    <col min="18" max="18" width="60.7109375" style="41" customWidth="1"/>
    <col min="19" max="20" width="30.7109375" style="41" customWidth="1"/>
    <col min="21" max="24" width="18.7109375" style="41" customWidth="1"/>
    <col min="25" max="26" width="10.7109375" style="41" customWidth="1"/>
    <col min="27" max="31" width="15.7109375" style="41" customWidth="1"/>
    <col min="32" max="32" width="13.7109375" style="41" customWidth="1"/>
    <col min="33" max="33" width="12.7109375" style="41" customWidth="1"/>
    <col min="34" max="34" width="15.140625" style="41" customWidth="1"/>
    <col min="35" max="37" width="12.7109375" style="41" customWidth="1"/>
    <col min="38" max="42" width="18.7109375" style="41" customWidth="1"/>
    <col min="43" max="43" width="24.42578125" style="41" customWidth="1"/>
    <col min="44" max="44" width="24.140625" style="41" customWidth="1"/>
    <col min="45" max="45" width="28.140625" style="41" customWidth="1"/>
    <col min="46" max="46" width="2.7109375" style="41" customWidth="1"/>
    <col min="47" max="59" width="5.7109375" style="41" customWidth="1"/>
    <col min="60" max="60" width="2.7109375" style="41" customWidth="1"/>
    <col min="61" max="16384" width="11.42578125" style="41"/>
  </cols>
  <sheetData>
    <row r="1" spans="1:60" ht="15" customHeight="1" x14ac:dyDescent="0.25">
      <c r="A1" s="37" t="s">
        <v>954</v>
      </c>
      <c r="B1" s="38"/>
      <c r="C1" s="38"/>
      <c r="D1" s="39"/>
      <c r="E1" s="39"/>
      <c r="F1" s="39"/>
      <c r="G1" s="117" t="s">
        <v>955</v>
      </c>
      <c r="H1" s="39"/>
      <c r="I1" s="39"/>
      <c r="J1" s="39"/>
      <c r="K1" s="39"/>
      <c r="L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40"/>
      <c r="AU1" s="42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43"/>
    </row>
    <row r="2" spans="1:60" ht="15" customHeight="1" x14ac:dyDescent="0.25">
      <c r="A2" s="44"/>
      <c r="D2" s="16"/>
      <c r="E2" s="16"/>
      <c r="F2" s="16"/>
      <c r="G2" s="62" t="s">
        <v>956</v>
      </c>
      <c r="H2" s="16"/>
      <c r="I2" s="16"/>
      <c r="J2" s="16"/>
      <c r="K2" s="16"/>
      <c r="L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9"/>
      <c r="AU2" s="45"/>
      <c r="BG2" s="46"/>
    </row>
    <row r="3" spans="1:60" ht="15" customHeight="1" thickBot="1" x14ac:dyDescent="0.3">
      <c r="A3" s="47"/>
      <c r="B3" s="48"/>
      <c r="C3" s="48"/>
      <c r="D3" s="18"/>
      <c r="E3" s="18"/>
      <c r="F3" s="18"/>
      <c r="G3" s="118" t="s">
        <v>957</v>
      </c>
      <c r="H3" s="18"/>
      <c r="I3" s="18"/>
      <c r="J3" s="18"/>
      <c r="K3" s="18"/>
      <c r="L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49"/>
      <c r="AU3" s="50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51"/>
    </row>
    <row r="4" spans="1:60" ht="8.1" customHeight="1" x14ac:dyDescent="0.25">
      <c r="A4" s="52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43"/>
      <c r="AU4" s="42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43"/>
    </row>
    <row r="5" spans="1:60" ht="15" customHeight="1" x14ac:dyDescent="0.25">
      <c r="A5" s="44"/>
      <c r="C5" s="16"/>
      <c r="D5" s="16"/>
      <c r="E5" s="16"/>
      <c r="F5" s="235"/>
      <c r="G5" s="146" t="s">
        <v>1001</v>
      </c>
      <c r="H5" s="145"/>
      <c r="I5" s="145"/>
      <c r="J5" s="16"/>
      <c r="K5" s="16"/>
      <c r="L5" s="16"/>
      <c r="N5" s="62"/>
      <c r="O5" s="16"/>
      <c r="P5" s="16"/>
      <c r="Q5" s="16"/>
      <c r="R5" s="16"/>
      <c r="S5" s="16"/>
      <c r="T5" s="16"/>
      <c r="U5" s="16"/>
      <c r="V5" s="16"/>
      <c r="W5" s="16"/>
      <c r="Y5" s="53"/>
      <c r="Z5" s="53"/>
      <c r="AA5" s="16"/>
      <c r="AB5" s="16"/>
      <c r="AC5" s="16"/>
      <c r="AD5" s="16"/>
      <c r="AF5" s="53"/>
      <c r="AG5" s="53"/>
      <c r="AH5" s="53"/>
      <c r="AI5" s="16"/>
      <c r="AJ5" s="16"/>
      <c r="AK5" s="16"/>
      <c r="AL5" s="16"/>
      <c r="AM5" s="16"/>
      <c r="AN5" s="16"/>
      <c r="AO5" s="16"/>
      <c r="AP5" s="16"/>
      <c r="AQ5" s="16"/>
      <c r="AR5" s="53"/>
      <c r="AS5" s="19"/>
      <c r="AU5" s="45"/>
      <c r="BA5" s="54" t="s">
        <v>1002</v>
      </c>
      <c r="BG5" s="46"/>
    </row>
    <row r="6" spans="1:60" ht="15" customHeight="1" x14ac:dyDescent="0.25">
      <c r="A6" s="44"/>
      <c r="C6" s="16"/>
      <c r="D6" s="16"/>
      <c r="E6" s="16"/>
      <c r="F6" s="16"/>
      <c r="G6" s="62" t="s">
        <v>959</v>
      </c>
      <c r="H6" s="16"/>
      <c r="I6" s="16"/>
      <c r="J6" s="16"/>
      <c r="K6" s="16"/>
      <c r="L6" s="16"/>
      <c r="N6" s="62"/>
      <c r="O6" s="16"/>
      <c r="P6" s="16"/>
      <c r="Q6" s="16"/>
      <c r="R6" s="16"/>
      <c r="S6" s="16"/>
      <c r="T6" s="16"/>
      <c r="U6" s="16"/>
      <c r="V6" s="16"/>
      <c r="W6" s="16"/>
      <c r="Y6" s="53"/>
      <c r="Z6" s="53"/>
      <c r="AA6" s="16"/>
      <c r="AB6" s="16"/>
      <c r="AC6" s="16"/>
      <c r="AD6" s="16"/>
      <c r="AF6" s="53"/>
      <c r="AG6" s="53"/>
      <c r="AH6" s="53"/>
      <c r="AI6" s="16"/>
      <c r="AJ6" s="16"/>
      <c r="AK6" s="16"/>
      <c r="AL6" s="16"/>
      <c r="AM6" s="16"/>
      <c r="AN6" s="16"/>
      <c r="AO6" s="16"/>
      <c r="AP6" s="16"/>
      <c r="AQ6" s="16"/>
      <c r="AR6" s="53"/>
      <c r="AS6" s="19"/>
      <c r="AU6" s="61" t="s">
        <v>1003</v>
      </c>
      <c r="AW6" s="58"/>
      <c r="AX6" s="41" t="s">
        <v>1004</v>
      </c>
      <c r="BA6" s="59"/>
      <c r="BB6" s="41" t="s">
        <v>1005</v>
      </c>
      <c r="BE6" s="60"/>
      <c r="BF6" s="41" t="s">
        <v>1006</v>
      </c>
      <c r="BG6" s="46"/>
    </row>
    <row r="7" spans="1:60" ht="8.1" customHeight="1" x14ac:dyDescent="0.25">
      <c r="A7" s="133"/>
      <c r="C7" s="116"/>
      <c r="Y7" s="53"/>
      <c r="Z7" s="53"/>
      <c r="AF7" s="53"/>
      <c r="AG7" s="53"/>
      <c r="AH7" s="53"/>
      <c r="AR7" s="53"/>
      <c r="AS7" s="46"/>
      <c r="AU7" s="61"/>
      <c r="AW7" s="87"/>
      <c r="BA7" s="87"/>
      <c r="BE7" s="87"/>
      <c r="BG7" s="46"/>
    </row>
    <row r="8" spans="1:60" ht="15" customHeight="1" x14ac:dyDescent="0.25">
      <c r="A8" s="131" t="s">
        <v>960</v>
      </c>
      <c r="B8" s="100"/>
      <c r="C8" s="103"/>
      <c r="E8" s="102" t="s">
        <v>961</v>
      </c>
      <c r="F8" s="101"/>
      <c r="Y8" s="53"/>
      <c r="Z8" s="53"/>
      <c r="AF8" s="53"/>
      <c r="AG8" s="53"/>
      <c r="AH8" s="53"/>
      <c r="AR8" s="53"/>
      <c r="AS8" s="46"/>
      <c r="AU8" s="61" t="s">
        <v>1007</v>
      </c>
      <c r="AW8" s="87">
        <v>1</v>
      </c>
      <c r="AX8" s="41" t="s">
        <v>1004</v>
      </c>
      <c r="BA8" s="87">
        <v>2</v>
      </c>
      <c r="BB8" s="41" t="s">
        <v>1005</v>
      </c>
      <c r="BE8" s="87">
        <v>3</v>
      </c>
      <c r="BF8" s="41" t="s">
        <v>1006</v>
      </c>
      <c r="BG8" s="46"/>
    </row>
    <row r="9" spans="1:60" ht="8.1" customHeight="1" x14ac:dyDescent="0.25">
      <c r="A9" s="133"/>
      <c r="C9" s="116"/>
      <c r="Y9" s="53"/>
      <c r="Z9" s="53"/>
      <c r="AF9" s="53"/>
      <c r="AG9" s="53"/>
      <c r="AH9" s="53"/>
      <c r="AR9" s="53"/>
      <c r="AS9" s="46"/>
      <c r="AU9" s="61"/>
      <c r="AW9" s="87"/>
      <c r="BA9" s="87"/>
      <c r="BE9" s="87"/>
      <c r="BG9" s="46"/>
    </row>
    <row r="10" spans="1:60" ht="15.75" customHeight="1" x14ac:dyDescent="0.25">
      <c r="A10" s="102" t="s">
        <v>962</v>
      </c>
      <c r="B10" s="100"/>
      <c r="C10" s="206"/>
      <c r="E10" s="132" t="s">
        <v>963</v>
      </c>
      <c r="Y10" s="53"/>
      <c r="Z10" s="53"/>
      <c r="AF10" s="53"/>
      <c r="AG10" s="53"/>
      <c r="AH10" s="53"/>
      <c r="AR10" s="53"/>
      <c r="AS10" s="46"/>
      <c r="AU10" s="114" t="s">
        <v>1008</v>
      </c>
      <c r="AV10" s="115"/>
      <c r="AW10" s="111">
        <v>1</v>
      </c>
      <c r="AX10" s="111">
        <v>1</v>
      </c>
      <c r="AY10" s="112">
        <v>2</v>
      </c>
      <c r="AZ10" s="112">
        <v>2</v>
      </c>
      <c r="BA10" s="112">
        <v>2</v>
      </c>
      <c r="BB10" s="113">
        <v>2</v>
      </c>
      <c r="BC10" s="113">
        <v>3</v>
      </c>
      <c r="BD10" s="113">
        <v>3</v>
      </c>
      <c r="BE10" s="113"/>
      <c r="BF10" s="106"/>
      <c r="BG10" s="107"/>
    </row>
    <row r="11" spans="1:60" ht="15.75" customHeight="1" x14ac:dyDescent="0.25">
      <c r="A11" s="102" t="s">
        <v>964</v>
      </c>
      <c r="B11" s="100"/>
      <c r="C11" s="206"/>
      <c r="E11" s="132" t="s">
        <v>965</v>
      </c>
      <c r="Y11" s="53"/>
      <c r="Z11" s="53"/>
      <c r="AF11" s="53"/>
      <c r="AG11" s="53"/>
      <c r="AH11" s="53"/>
      <c r="AR11" s="53"/>
      <c r="AS11" s="46"/>
      <c r="AU11" s="114" t="s">
        <v>1008</v>
      </c>
      <c r="AV11" s="115"/>
      <c r="AW11" s="111">
        <v>1</v>
      </c>
      <c r="AX11" s="111">
        <v>1</v>
      </c>
      <c r="AY11" s="112">
        <v>2</v>
      </c>
      <c r="AZ11" s="112">
        <v>2</v>
      </c>
      <c r="BA11" s="112"/>
      <c r="BB11" s="113"/>
      <c r="BC11" s="113"/>
      <c r="BD11" s="113"/>
      <c r="BE11" s="113"/>
      <c r="BF11" s="106"/>
      <c r="BG11" s="107"/>
    </row>
    <row r="12" spans="1:60" s="64" customFormat="1" ht="12" customHeight="1" x14ac:dyDescent="0.25">
      <c r="A12" s="144"/>
      <c r="B12" s="145" t="s">
        <v>966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81"/>
      <c r="N12" s="181"/>
      <c r="O12" s="146"/>
      <c r="P12" s="146"/>
      <c r="Q12" s="146"/>
      <c r="R12" s="146"/>
      <c r="S12" s="146"/>
      <c r="T12" s="146"/>
      <c r="U12" s="147">
        <f t="shared" ref="U12:Z12" si="0">U41</f>
        <v>0</v>
      </c>
      <c r="V12" s="147">
        <f t="shared" si="0"/>
        <v>0</v>
      </c>
      <c r="W12" s="147">
        <f t="shared" si="0"/>
        <v>0</v>
      </c>
      <c r="X12" s="147">
        <f t="shared" si="0"/>
        <v>0</v>
      </c>
      <c r="Y12" s="187" t="str">
        <f t="shared" si="0"/>
        <v xml:space="preserve"> </v>
      </c>
      <c r="Z12" s="187" t="str">
        <f t="shared" si="0"/>
        <v xml:space="preserve"> </v>
      </c>
      <c r="AA12" s="145"/>
      <c r="AB12" s="146"/>
      <c r="AC12" s="146"/>
      <c r="AD12" s="146"/>
      <c r="AE12" s="145"/>
      <c r="AF12" s="186">
        <f t="shared" ref="AF12:AN12" si="1">AF41</f>
        <v>0</v>
      </c>
      <c r="AG12" s="186">
        <f t="shared" si="1"/>
        <v>0</v>
      </c>
      <c r="AH12" s="187">
        <f t="shared" si="1"/>
        <v>0</v>
      </c>
      <c r="AI12" s="185">
        <f t="shared" si="1"/>
        <v>0</v>
      </c>
      <c r="AJ12" s="185">
        <f t="shared" si="1"/>
        <v>0</v>
      </c>
      <c r="AK12" s="185">
        <f t="shared" si="1"/>
        <v>0</v>
      </c>
      <c r="AL12" s="147">
        <f t="shared" si="1"/>
        <v>0</v>
      </c>
      <c r="AM12" s="147">
        <f t="shared" si="1"/>
        <v>0</v>
      </c>
      <c r="AN12" s="147">
        <f t="shared" si="1"/>
        <v>0</v>
      </c>
      <c r="AO12" s="147">
        <f>AO41</f>
        <v>0</v>
      </c>
      <c r="AP12" s="147">
        <f>AP41</f>
        <v>0</v>
      </c>
      <c r="AQ12" s="146"/>
      <c r="AR12" s="181"/>
      <c r="AS12" s="182"/>
      <c r="AU12" s="44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183"/>
    </row>
    <row r="13" spans="1:60" ht="12" customHeight="1" thickBot="1" x14ac:dyDescent="0.3">
      <c r="A13" s="188"/>
      <c r="B13" s="189" t="s">
        <v>967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90"/>
      <c r="N13" s="190"/>
      <c r="O13" s="191"/>
      <c r="P13" s="191"/>
      <c r="Q13" s="191"/>
      <c r="R13" s="191"/>
      <c r="S13" s="191"/>
      <c r="T13" s="191"/>
      <c r="U13" s="192">
        <f>SUBTOTAL(9,U16:U40)</f>
        <v>0</v>
      </c>
      <c r="V13" s="192">
        <f>SUBTOTAL(9,V16:V40)</f>
        <v>0</v>
      </c>
      <c r="W13" s="192">
        <f>SUBTOTAL(9,W16:W40)</f>
        <v>0</v>
      </c>
      <c r="X13" s="192">
        <f>SUBTOTAL(9,X16:X40)</f>
        <v>0</v>
      </c>
      <c r="Y13" s="193"/>
      <c r="Z13" s="193"/>
      <c r="AA13" s="189"/>
      <c r="AB13" s="191"/>
      <c r="AC13" s="191"/>
      <c r="AD13" s="191"/>
      <c r="AE13" s="189"/>
      <c r="AF13" s="194">
        <f>SUBTOTAL(9,AF16:AF40)</f>
        <v>0</v>
      </c>
      <c r="AG13" s="194">
        <f>SUBTOTAL(9,AG16:AG40)</f>
        <v>0</v>
      </c>
      <c r="AH13" s="193"/>
      <c r="AI13" s="194">
        <f>SUBTOTAL(9,AI16:AI40)</f>
        <v>0</v>
      </c>
      <c r="AJ13" s="194">
        <f>SUBTOTAL(9,AJ16:AJ40)</f>
        <v>0</v>
      </c>
      <c r="AK13" s="194">
        <f>SUBTOTAL(9,AK16:AK40)</f>
        <v>0</v>
      </c>
      <c r="AL13" s="192">
        <f t="shared" ref="AL13:AN13" si="2">SUBTOTAL(9,AL16:AL40)</f>
        <v>0</v>
      </c>
      <c r="AM13" s="192">
        <f t="shared" si="2"/>
        <v>0</v>
      </c>
      <c r="AN13" s="192">
        <f t="shared" si="2"/>
        <v>0</v>
      </c>
      <c r="AO13" s="192">
        <f>SUBTOTAL(9,AO16:AO40)</f>
        <v>0</v>
      </c>
      <c r="AP13" s="192">
        <f>SUBTOTAL(9,AP16:AP40)</f>
        <v>0</v>
      </c>
      <c r="AQ13" s="191"/>
      <c r="AR13" s="190"/>
      <c r="AS13" s="195"/>
      <c r="AU13" s="128"/>
      <c r="AV13" s="129"/>
      <c r="AW13" s="129"/>
      <c r="AX13" s="129"/>
      <c r="AY13" s="129"/>
      <c r="AZ13" s="129">
        <v>2021</v>
      </c>
      <c r="BA13" s="129"/>
      <c r="BB13" s="129"/>
      <c r="BC13" s="129"/>
      <c r="BD13" s="129"/>
      <c r="BE13" s="129"/>
      <c r="BF13" s="129"/>
      <c r="BG13" s="130">
        <v>2022</v>
      </c>
    </row>
    <row r="14" spans="1:60" s="233" customFormat="1" ht="15" customHeight="1" thickBot="1" x14ac:dyDescent="0.3">
      <c r="A14" s="44"/>
      <c r="B14" s="16"/>
      <c r="C14" s="16"/>
      <c r="D14" s="16"/>
      <c r="E14" s="16"/>
      <c r="F14" s="226"/>
      <c r="G14" s="227"/>
      <c r="H14" s="221" t="s">
        <v>1009</v>
      </c>
      <c r="I14" s="227"/>
      <c r="J14" s="227"/>
      <c r="K14" s="228"/>
      <c r="L14" s="226"/>
      <c r="M14" s="230"/>
      <c r="N14" s="230" t="s">
        <v>969</v>
      </c>
      <c r="O14" s="221"/>
      <c r="P14" s="229"/>
      <c r="Q14" s="62"/>
      <c r="R14" s="62"/>
      <c r="S14" s="62"/>
      <c r="T14" s="62"/>
      <c r="U14" s="216"/>
      <c r="V14" s="217"/>
      <c r="W14" s="218" t="s">
        <v>1010</v>
      </c>
      <c r="X14" s="217"/>
      <c r="Y14" s="231"/>
      <c r="Z14" s="232"/>
      <c r="AA14" s="16"/>
      <c r="AB14" s="62"/>
      <c r="AC14" s="62"/>
      <c r="AD14" s="62"/>
      <c r="AE14" s="16"/>
      <c r="AF14" s="207"/>
      <c r="AG14" s="208" t="s">
        <v>1011</v>
      </c>
      <c r="AH14" s="232"/>
      <c r="AI14" s="207"/>
      <c r="AJ14" s="208" t="s">
        <v>1012</v>
      </c>
      <c r="AK14" s="232"/>
      <c r="AL14" s="220"/>
      <c r="AM14" s="221"/>
      <c r="AN14" s="221" t="s">
        <v>1013</v>
      </c>
      <c r="AO14" s="222"/>
      <c r="AP14" s="222"/>
      <c r="AQ14" s="62"/>
      <c r="AS14" s="234"/>
      <c r="AU14" s="128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30"/>
    </row>
    <row r="15" spans="1:60" s="89" customFormat="1" ht="60" customHeight="1" thickBot="1" x14ac:dyDescent="0.3">
      <c r="A15" s="148" t="s">
        <v>971</v>
      </c>
      <c r="B15" s="149" t="s">
        <v>6</v>
      </c>
      <c r="C15" s="149" t="s">
        <v>972</v>
      </c>
      <c r="D15" s="149" t="s">
        <v>973</v>
      </c>
      <c r="E15" s="214" t="s">
        <v>1014</v>
      </c>
      <c r="F15" s="149" t="s">
        <v>1015</v>
      </c>
      <c r="G15" s="149" t="s">
        <v>1016</v>
      </c>
      <c r="H15" s="149" t="s">
        <v>1017</v>
      </c>
      <c r="I15" s="149" t="s">
        <v>1018</v>
      </c>
      <c r="J15" s="149" t="s">
        <v>1019</v>
      </c>
      <c r="K15" s="149" t="s">
        <v>1020</v>
      </c>
      <c r="L15" s="149" t="s">
        <v>2</v>
      </c>
      <c r="M15" s="149" t="s">
        <v>983</v>
      </c>
      <c r="N15" s="149" t="s">
        <v>984</v>
      </c>
      <c r="O15" s="150" t="s">
        <v>985</v>
      </c>
      <c r="P15" s="149" t="s">
        <v>5</v>
      </c>
      <c r="Q15" s="149" t="s">
        <v>986</v>
      </c>
      <c r="R15" s="149" t="s">
        <v>191</v>
      </c>
      <c r="S15" s="149" t="s">
        <v>1021</v>
      </c>
      <c r="T15" s="149" t="s">
        <v>1022</v>
      </c>
      <c r="U15" s="149" t="s">
        <v>1023</v>
      </c>
      <c r="V15" s="149" t="s">
        <v>1024</v>
      </c>
      <c r="W15" s="149" t="s">
        <v>1025</v>
      </c>
      <c r="X15" s="149" t="s">
        <v>1026</v>
      </c>
      <c r="Y15" s="149" t="s">
        <v>989</v>
      </c>
      <c r="Z15" s="149" t="s">
        <v>1027</v>
      </c>
      <c r="AA15" s="149" t="s">
        <v>1028</v>
      </c>
      <c r="AB15" s="149" t="s">
        <v>1029</v>
      </c>
      <c r="AC15" s="149" t="s">
        <v>1030</v>
      </c>
      <c r="AD15" s="149" t="s">
        <v>1031</v>
      </c>
      <c r="AE15" s="209" t="s">
        <v>1032</v>
      </c>
      <c r="AF15" s="213" t="s">
        <v>1033</v>
      </c>
      <c r="AG15" s="214" t="s">
        <v>1034</v>
      </c>
      <c r="AH15" s="215" t="s">
        <v>1035</v>
      </c>
      <c r="AI15" s="213" t="s">
        <v>1036</v>
      </c>
      <c r="AJ15" s="214" t="s">
        <v>1037</v>
      </c>
      <c r="AK15" s="215" t="s">
        <v>1038</v>
      </c>
      <c r="AL15" s="210" t="s">
        <v>1039</v>
      </c>
      <c r="AM15" s="210" t="s">
        <v>1040</v>
      </c>
      <c r="AN15" s="210" t="s">
        <v>1041</v>
      </c>
      <c r="AO15" s="214" t="s">
        <v>1042</v>
      </c>
      <c r="AP15" s="149" t="s">
        <v>1043</v>
      </c>
      <c r="AQ15" s="149" t="s">
        <v>1044</v>
      </c>
      <c r="AR15" s="214" t="s">
        <v>1045</v>
      </c>
      <c r="AS15" s="151" t="s">
        <v>990</v>
      </c>
      <c r="AT15" s="196" t="s">
        <v>991</v>
      </c>
      <c r="AU15" s="125" t="s">
        <v>1046</v>
      </c>
      <c r="AV15" s="126" t="s">
        <v>1047</v>
      </c>
      <c r="AW15" s="126" t="s">
        <v>1048</v>
      </c>
      <c r="AX15" s="126" t="s">
        <v>1049</v>
      </c>
      <c r="AY15" s="126" t="s">
        <v>1050</v>
      </c>
      <c r="AZ15" s="126" t="s">
        <v>1051</v>
      </c>
      <c r="BA15" s="126" t="s">
        <v>1052</v>
      </c>
      <c r="BB15" s="126" t="s">
        <v>1053</v>
      </c>
      <c r="BC15" s="126" t="s">
        <v>1054</v>
      </c>
      <c r="BD15" s="126" t="s">
        <v>1055</v>
      </c>
      <c r="BE15" s="126" t="s">
        <v>1056</v>
      </c>
      <c r="BF15" s="126" t="s">
        <v>1057</v>
      </c>
      <c r="BG15" s="127" t="str">
        <f>CONCATENATE("AÑO"," ",BG13)</f>
        <v>AÑO 2022</v>
      </c>
      <c r="BH15" s="90"/>
    </row>
    <row r="16" spans="1:60" s="91" customFormat="1" ht="12.75" x14ac:dyDescent="0.25">
      <c r="A16" s="163">
        <v>1</v>
      </c>
      <c r="B16" s="164" t="str">
        <f t="shared" ref="B16:B40" si="3">IF(ISBLANK($C$8)," ",$C$8)</f>
        <v xml:space="preserve"> </v>
      </c>
      <c r="C16" s="165"/>
      <c r="D16" s="166"/>
      <c r="E16" s="225"/>
      <c r="F16" s="167"/>
      <c r="G16" s="168"/>
      <c r="H16" s="169"/>
      <c r="I16" s="169"/>
      <c r="J16" s="168"/>
      <c r="K16" s="170"/>
      <c r="L16" s="171"/>
      <c r="M16" s="171"/>
      <c r="N16" s="240"/>
      <c r="O16" s="169"/>
      <c r="P16" s="240"/>
      <c r="Q16" s="239"/>
      <c r="R16" s="242"/>
      <c r="S16" s="172"/>
      <c r="T16" s="172"/>
      <c r="U16" s="173"/>
      <c r="V16" s="173"/>
      <c r="W16" s="174"/>
      <c r="X16" s="173"/>
      <c r="Y16" s="175"/>
      <c r="Z16" s="176"/>
      <c r="AA16" s="168"/>
      <c r="AB16" s="168"/>
      <c r="AC16" s="169"/>
      <c r="AD16" s="169"/>
      <c r="AE16" s="158"/>
      <c r="AF16" s="219"/>
      <c r="AG16" s="211"/>
      <c r="AH16" s="212"/>
      <c r="AI16" s="169"/>
      <c r="AJ16" s="169"/>
      <c r="AK16" s="169"/>
      <c r="AL16" s="223"/>
      <c r="AM16" s="223"/>
      <c r="AN16" s="223"/>
      <c r="AO16" s="223"/>
      <c r="AP16" s="223"/>
      <c r="AQ16" s="166"/>
      <c r="AR16" s="224"/>
      <c r="AS16" s="177"/>
      <c r="AU16" s="104"/>
      <c r="AV16" s="110"/>
      <c r="AW16" s="110"/>
      <c r="AX16" s="244"/>
      <c r="AY16" s="244"/>
      <c r="AZ16" s="248"/>
      <c r="BA16" s="248"/>
      <c r="BB16" s="246"/>
      <c r="BC16" s="246"/>
      <c r="BD16" s="246"/>
      <c r="BE16" s="246"/>
      <c r="BF16" s="110"/>
      <c r="BG16" s="105"/>
    </row>
    <row r="17" spans="1:59" s="91" customFormat="1" ht="12.75" x14ac:dyDescent="0.25">
      <c r="A17" s="55">
        <v>2</v>
      </c>
      <c r="B17" s="152" t="str">
        <f t="shared" si="3"/>
        <v xml:space="preserve"> </v>
      </c>
      <c r="C17" s="153"/>
      <c r="D17" s="154"/>
      <c r="E17" s="154"/>
      <c r="F17" s="155"/>
      <c r="G17" s="156"/>
      <c r="H17" s="157"/>
      <c r="I17" s="157"/>
      <c r="J17" s="156"/>
      <c r="K17" s="158"/>
      <c r="L17" s="92"/>
      <c r="M17" s="92"/>
      <c r="N17" s="93"/>
      <c r="O17" s="157"/>
      <c r="P17" s="93"/>
      <c r="Q17" s="154"/>
      <c r="R17" s="159"/>
      <c r="S17" s="159"/>
      <c r="T17" s="159"/>
      <c r="U17" s="94"/>
      <c r="V17" s="94"/>
      <c r="W17" s="95"/>
      <c r="X17" s="94"/>
      <c r="Y17" s="160"/>
      <c r="Z17" s="161"/>
      <c r="AA17" s="156"/>
      <c r="AB17" s="156"/>
      <c r="AC17" s="157"/>
      <c r="AD17" s="157"/>
      <c r="AE17" s="158"/>
      <c r="AF17" s="219"/>
      <c r="AG17" s="162"/>
      <c r="AH17" s="160"/>
      <c r="AI17" s="157"/>
      <c r="AJ17" s="157"/>
      <c r="AK17" s="157"/>
      <c r="AL17" s="94"/>
      <c r="AM17" s="94"/>
      <c r="AN17" s="94"/>
      <c r="AO17" s="94"/>
      <c r="AP17" s="94"/>
      <c r="AQ17" s="154"/>
      <c r="AR17" s="157"/>
      <c r="AS17" s="178"/>
      <c r="AU17" s="55"/>
      <c r="AV17" s="106"/>
      <c r="AW17" s="106"/>
      <c r="AX17" s="111"/>
      <c r="AY17" s="111"/>
      <c r="AZ17" s="112"/>
      <c r="BA17" s="112"/>
      <c r="BB17" s="113"/>
      <c r="BC17" s="113"/>
      <c r="BD17" s="113"/>
      <c r="BE17" s="113"/>
      <c r="BF17" s="106"/>
      <c r="BG17" s="107"/>
    </row>
    <row r="18" spans="1:59" s="64" customFormat="1" ht="12.75" x14ac:dyDescent="0.25">
      <c r="A18" s="55">
        <v>3</v>
      </c>
      <c r="B18" s="152" t="str">
        <f t="shared" si="3"/>
        <v xml:space="preserve"> </v>
      </c>
      <c r="C18" s="153"/>
      <c r="D18" s="154"/>
      <c r="E18" s="154"/>
      <c r="F18" s="155"/>
      <c r="G18" s="156"/>
      <c r="H18" s="157"/>
      <c r="I18" s="157"/>
      <c r="J18" s="156"/>
      <c r="K18" s="158"/>
      <c r="L18" s="92"/>
      <c r="M18" s="92"/>
      <c r="N18" s="241"/>
      <c r="O18" s="157"/>
      <c r="P18" s="241"/>
      <c r="Q18" s="154"/>
      <c r="R18" s="159"/>
      <c r="S18" s="159"/>
      <c r="T18" s="159"/>
      <c r="U18" s="94"/>
      <c r="V18" s="94"/>
      <c r="W18" s="95"/>
      <c r="X18" s="94"/>
      <c r="Y18" s="160"/>
      <c r="Z18" s="161"/>
      <c r="AA18" s="156"/>
      <c r="AB18" s="156"/>
      <c r="AC18" s="157"/>
      <c r="AD18" s="157"/>
      <c r="AE18" s="158"/>
      <c r="AF18" s="219"/>
      <c r="AG18" s="162"/>
      <c r="AH18" s="160"/>
      <c r="AI18" s="157"/>
      <c r="AJ18" s="157"/>
      <c r="AK18" s="157"/>
      <c r="AL18" s="94"/>
      <c r="AM18" s="94"/>
      <c r="AN18" s="94"/>
      <c r="AO18" s="94"/>
      <c r="AP18" s="94"/>
      <c r="AQ18" s="154"/>
      <c r="AR18" s="157"/>
      <c r="AS18" s="178"/>
      <c r="AU18" s="108"/>
      <c r="AV18" s="68"/>
      <c r="AW18" s="68"/>
      <c r="AX18" s="245"/>
      <c r="AY18" s="245"/>
      <c r="AZ18" s="249"/>
      <c r="BA18" s="249"/>
      <c r="BB18" s="247"/>
      <c r="BC18" s="247"/>
      <c r="BD18" s="247"/>
      <c r="BE18" s="247"/>
      <c r="BF18" s="68"/>
      <c r="BG18" s="109"/>
    </row>
    <row r="19" spans="1:59" s="64" customFormat="1" ht="12.75" x14ac:dyDescent="0.25">
      <c r="A19" s="55">
        <v>4</v>
      </c>
      <c r="B19" s="152" t="str">
        <f t="shared" si="3"/>
        <v xml:space="preserve"> </v>
      </c>
      <c r="C19" s="153"/>
      <c r="D19" s="154"/>
      <c r="E19" s="154"/>
      <c r="F19" s="155"/>
      <c r="G19" s="156"/>
      <c r="H19" s="157"/>
      <c r="I19" s="157"/>
      <c r="J19" s="156"/>
      <c r="K19" s="158"/>
      <c r="L19" s="92"/>
      <c r="M19" s="92"/>
      <c r="N19" s="93"/>
      <c r="O19" s="157"/>
      <c r="P19" s="93"/>
      <c r="Q19" s="154"/>
      <c r="R19" s="159"/>
      <c r="S19" s="159"/>
      <c r="T19" s="159"/>
      <c r="U19" s="94"/>
      <c r="V19" s="94"/>
      <c r="W19" s="95"/>
      <c r="X19" s="94"/>
      <c r="Y19" s="160"/>
      <c r="Z19" s="161"/>
      <c r="AA19" s="156"/>
      <c r="AB19" s="156"/>
      <c r="AC19" s="157"/>
      <c r="AD19" s="157"/>
      <c r="AE19" s="158"/>
      <c r="AF19" s="219"/>
      <c r="AG19" s="162"/>
      <c r="AH19" s="160"/>
      <c r="AI19" s="157"/>
      <c r="AJ19" s="157"/>
      <c r="AK19" s="157"/>
      <c r="AL19" s="94"/>
      <c r="AM19" s="94"/>
      <c r="AN19" s="94"/>
      <c r="AO19" s="94"/>
      <c r="AP19" s="94"/>
      <c r="AQ19" s="154"/>
      <c r="AR19" s="157"/>
      <c r="AS19" s="178"/>
      <c r="AU19" s="108"/>
      <c r="AV19" s="68"/>
      <c r="AW19" s="68"/>
      <c r="AX19" s="245"/>
      <c r="AY19" s="245"/>
      <c r="AZ19" s="249"/>
      <c r="BA19" s="249"/>
      <c r="BB19" s="247"/>
      <c r="BC19" s="247"/>
      <c r="BD19" s="247"/>
      <c r="BE19" s="247"/>
      <c r="BF19" s="68"/>
      <c r="BG19" s="109"/>
    </row>
    <row r="20" spans="1:59" s="64" customFormat="1" ht="12.75" x14ac:dyDescent="0.25">
      <c r="A20" s="55">
        <v>5</v>
      </c>
      <c r="B20" s="152" t="str">
        <f t="shared" si="3"/>
        <v xml:space="preserve"> </v>
      </c>
      <c r="C20" s="153"/>
      <c r="D20" s="154"/>
      <c r="E20" s="154"/>
      <c r="F20" s="155"/>
      <c r="G20" s="156"/>
      <c r="H20" s="157"/>
      <c r="I20" s="157"/>
      <c r="J20" s="156"/>
      <c r="K20" s="158"/>
      <c r="L20" s="92"/>
      <c r="M20" s="92"/>
      <c r="N20" s="93"/>
      <c r="O20" s="157"/>
      <c r="P20" s="93"/>
      <c r="Q20" s="154"/>
      <c r="R20" s="159"/>
      <c r="S20" s="159"/>
      <c r="T20" s="159"/>
      <c r="U20" s="94"/>
      <c r="V20" s="94"/>
      <c r="W20" s="95"/>
      <c r="X20" s="94"/>
      <c r="Y20" s="160"/>
      <c r="Z20" s="161"/>
      <c r="AA20" s="156"/>
      <c r="AB20" s="156"/>
      <c r="AC20" s="157"/>
      <c r="AD20" s="157"/>
      <c r="AE20" s="158"/>
      <c r="AF20" s="219"/>
      <c r="AG20" s="162"/>
      <c r="AH20" s="160"/>
      <c r="AI20" s="157"/>
      <c r="AJ20" s="157"/>
      <c r="AK20" s="157"/>
      <c r="AL20" s="94"/>
      <c r="AM20" s="94"/>
      <c r="AN20" s="94"/>
      <c r="AO20" s="94"/>
      <c r="AP20" s="94"/>
      <c r="AQ20" s="154"/>
      <c r="AR20" s="157"/>
      <c r="AS20" s="178"/>
      <c r="AU20" s="108"/>
      <c r="AV20" s="68"/>
      <c r="AW20" s="68"/>
      <c r="AX20" s="245"/>
      <c r="AY20" s="245"/>
      <c r="AZ20" s="249"/>
      <c r="BA20" s="249"/>
      <c r="BB20" s="247"/>
      <c r="BC20" s="247"/>
      <c r="BD20" s="247"/>
      <c r="BE20" s="247"/>
      <c r="BF20" s="68"/>
      <c r="BG20" s="109"/>
    </row>
    <row r="21" spans="1:59" s="64" customFormat="1" ht="12.75" x14ac:dyDescent="0.25">
      <c r="A21" s="55">
        <v>6</v>
      </c>
      <c r="B21" s="152" t="str">
        <f t="shared" si="3"/>
        <v xml:space="preserve"> </v>
      </c>
      <c r="C21" s="153"/>
      <c r="D21" s="154"/>
      <c r="E21" s="154"/>
      <c r="F21" s="155"/>
      <c r="G21" s="156"/>
      <c r="H21" s="157"/>
      <c r="I21" s="157"/>
      <c r="J21" s="156"/>
      <c r="K21" s="158"/>
      <c r="L21" s="92"/>
      <c r="M21" s="92"/>
      <c r="N21" s="92"/>
      <c r="O21" s="157"/>
      <c r="P21" s="93"/>
      <c r="Q21" s="154"/>
      <c r="R21" s="159"/>
      <c r="S21" s="159"/>
      <c r="T21" s="159"/>
      <c r="U21" s="94"/>
      <c r="V21" s="94"/>
      <c r="W21" s="95"/>
      <c r="X21" s="94"/>
      <c r="Y21" s="160"/>
      <c r="Z21" s="161"/>
      <c r="AA21" s="156"/>
      <c r="AB21" s="156"/>
      <c r="AC21" s="157"/>
      <c r="AD21" s="157"/>
      <c r="AE21" s="158"/>
      <c r="AF21" s="219"/>
      <c r="AG21" s="162"/>
      <c r="AH21" s="160"/>
      <c r="AI21" s="157"/>
      <c r="AJ21" s="157"/>
      <c r="AK21" s="157"/>
      <c r="AL21" s="94"/>
      <c r="AM21" s="94"/>
      <c r="AN21" s="94"/>
      <c r="AO21" s="94"/>
      <c r="AP21" s="94"/>
      <c r="AQ21" s="154"/>
      <c r="AR21" s="157"/>
      <c r="AS21" s="178"/>
      <c r="AU21" s="108"/>
      <c r="AV21" s="68"/>
      <c r="AW21" s="68"/>
      <c r="AX21" s="245"/>
      <c r="AY21" s="245"/>
      <c r="AZ21" s="249"/>
      <c r="BA21" s="249"/>
      <c r="BB21" s="247"/>
      <c r="BC21" s="247"/>
      <c r="BD21" s="247"/>
      <c r="BE21" s="247"/>
      <c r="BF21" s="68"/>
      <c r="BG21" s="109"/>
    </row>
    <row r="22" spans="1:59" s="64" customFormat="1" ht="12.75" x14ac:dyDescent="0.25">
      <c r="A22" s="55">
        <v>7</v>
      </c>
      <c r="B22" s="152" t="str">
        <f t="shared" si="3"/>
        <v xml:space="preserve"> </v>
      </c>
      <c r="C22" s="153"/>
      <c r="D22" s="154"/>
      <c r="E22" s="154"/>
      <c r="F22" s="155"/>
      <c r="G22" s="156"/>
      <c r="H22" s="157"/>
      <c r="I22" s="157"/>
      <c r="J22" s="156"/>
      <c r="K22" s="158"/>
      <c r="L22" s="92"/>
      <c r="O22" s="157"/>
      <c r="P22" s="93"/>
      <c r="Q22" s="154"/>
      <c r="R22" s="159"/>
      <c r="S22" s="159"/>
      <c r="T22" s="159"/>
      <c r="U22" s="94"/>
      <c r="V22" s="94"/>
      <c r="W22" s="95"/>
      <c r="X22" s="94"/>
      <c r="Y22" s="160"/>
      <c r="Z22" s="161"/>
      <c r="AA22" s="156"/>
      <c r="AB22" s="156"/>
      <c r="AC22" s="157"/>
      <c r="AD22" s="157"/>
      <c r="AE22" s="158"/>
      <c r="AF22" s="219"/>
      <c r="AG22" s="162"/>
      <c r="AH22" s="160"/>
      <c r="AI22" s="157"/>
      <c r="AJ22" s="157"/>
      <c r="AK22" s="157"/>
      <c r="AL22" s="94"/>
      <c r="AM22" s="94"/>
      <c r="AN22" s="94"/>
      <c r="AO22" s="94"/>
      <c r="AP22" s="94"/>
      <c r="AQ22" s="154"/>
      <c r="AR22" s="157"/>
      <c r="AS22" s="178"/>
      <c r="AU22" s="108"/>
      <c r="AV22" s="68"/>
      <c r="AW22" s="68"/>
      <c r="AX22" s="245"/>
      <c r="AY22" s="245"/>
      <c r="AZ22" s="249"/>
      <c r="BA22" s="249"/>
      <c r="BB22" s="247"/>
      <c r="BC22" s="247"/>
      <c r="BD22" s="247"/>
      <c r="BE22" s="247"/>
      <c r="BF22" s="68"/>
      <c r="BG22" s="109"/>
    </row>
    <row r="23" spans="1:59" s="64" customFormat="1" ht="12.75" x14ac:dyDescent="0.25">
      <c r="A23" s="55">
        <v>8</v>
      </c>
      <c r="B23" s="152" t="str">
        <f t="shared" si="3"/>
        <v xml:space="preserve"> </v>
      </c>
      <c r="C23" s="153"/>
      <c r="D23" s="154"/>
      <c r="E23" s="154"/>
      <c r="F23" s="155"/>
      <c r="G23" s="156"/>
      <c r="H23" s="157"/>
      <c r="I23" s="157"/>
      <c r="J23" s="156"/>
      <c r="K23" s="158"/>
      <c r="L23" s="92"/>
      <c r="M23" s="92"/>
      <c r="N23" s="92"/>
      <c r="O23" s="157"/>
      <c r="P23" s="93"/>
      <c r="Q23" s="154"/>
      <c r="R23" s="159"/>
      <c r="S23" s="159"/>
      <c r="T23" s="159"/>
      <c r="U23" s="94"/>
      <c r="V23" s="94"/>
      <c r="W23" s="95"/>
      <c r="X23" s="94"/>
      <c r="Y23" s="160"/>
      <c r="Z23" s="161"/>
      <c r="AA23" s="156"/>
      <c r="AB23" s="156"/>
      <c r="AC23" s="157"/>
      <c r="AD23" s="157"/>
      <c r="AE23" s="158"/>
      <c r="AF23" s="219"/>
      <c r="AG23" s="162"/>
      <c r="AH23" s="160"/>
      <c r="AI23" s="157"/>
      <c r="AJ23" s="157"/>
      <c r="AK23" s="157"/>
      <c r="AL23" s="94"/>
      <c r="AM23" s="94"/>
      <c r="AN23" s="94"/>
      <c r="AO23" s="94"/>
      <c r="AP23" s="94"/>
      <c r="AQ23" s="154"/>
      <c r="AR23" s="157"/>
      <c r="AS23" s="178"/>
      <c r="AU23" s="108"/>
      <c r="AV23" s="68"/>
      <c r="AW23" s="68"/>
      <c r="AX23" s="245"/>
      <c r="AY23" s="245"/>
      <c r="AZ23" s="249"/>
      <c r="BA23" s="249"/>
      <c r="BB23" s="247"/>
      <c r="BC23" s="247"/>
      <c r="BD23" s="247"/>
      <c r="BE23" s="247"/>
      <c r="BF23" s="68"/>
      <c r="BG23" s="109"/>
    </row>
    <row r="24" spans="1:59" s="64" customFormat="1" ht="12.75" x14ac:dyDescent="0.25">
      <c r="A24" s="55">
        <v>9</v>
      </c>
      <c r="B24" s="152" t="str">
        <f t="shared" si="3"/>
        <v xml:space="preserve"> </v>
      </c>
      <c r="C24" s="153"/>
      <c r="D24" s="154"/>
      <c r="E24" s="154"/>
      <c r="F24" s="155"/>
      <c r="G24" s="156"/>
      <c r="H24" s="157"/>
      <c r="I24" s="157"/>
      <c r="J24" s="156"/>
      <c r="K24" s="158"/>
      <c r="L24" s="92"/>
      <c r="M24" s="92"/>
      <c r="N24" s="92"/>
      <c r="O24" s="157"/>
      <c r="P24" s="93"/>
      <c r="Q24" s="154"/>
      <c r="R24" s="159"/>
      <c r="S24" s="159"/>
      <c r="T24" s="159"/>
      <c r="U24" s="94"/>
      <c r="V24" s="94"/>
      <c r="W24" s="95"/>
      <c r="X24" s="94"/>
      <c r="Y24" s="160"/>
      <c r="Z24" s="161"/>
      <c r="AA24" s="156"/>
      <c r="AB24" s="156"/>
      <c r="AC24" s="157"/>
      <c r="AD24" s="157"/>
      <c r="AE24" s="158"/>
      <c r="AF24" s="219"/>
      <c r="AG24" s="162"/>
      <c r="AH24" s="160"/>
      <c r="AI24" s="157"/>
      <c r="AJ24" s="157"/>
      <c r="AK24" s="157"/>
      <c r="AL24" s="94"/>
      <c r="AM24" s="94"/>
      <c r="AN24" s="94"/>
      <c r="AO24" s="94"/>
      <c r="AP24" s="94"/>
      <c r="AQ24" s="154"/>
      <c r="AR24" s="157"/>
      <c r="AS24" s="178"/>
      <c r="AU24" s="108"/>
      <c r="AV24" s="68"/>
      <c r="AW24" s="68"/>
      <c r="AX24" s="245"/>
      <c r="AY24" s="245"/>
      <c r="AZ24" s="249"/>
      <c r="BA24" s="249"/>
      <c r="BB24" s="247"/>
      <c r="BC24" s="247"/>
      <c r="BD24" s="247"/>
      <c r="BE24" s="247"/>
      <c r="BF24" s="68"/>
      <c r="BG24" s="109"/>
    </row>
    <row r="25" spans="1:59" s="64" customFormat="1" ht="12.75" x14ac:dyDescent="0.25">
      <c r="A25" s="55">
        <v>10</v>
      </c>
      <c r="B25" s="152" t="str">
        <f t="shared" si="3"/>
        <v xml:space="preserve"> </v>
      </c>
      <c r="C25" s="153"/>
      <c r="D25" s="154"/>
      <c r="E25" s="154"/>
      <c r="F25" s="155"/>
      <c r="G25" s="156"/>
      <c r="H25" s="157"/>
      <c r="I25" s="157"/>
      <c r="J25" s="156"/>
      <c r="K25" s="158"/>
      <c r="L25" s="92"/>
      <c r="M25" s="92"/>
      <c r="N25" s="92"/>
      <c r="O25" s="157"/>
      <c r="P25" s="93"/>
      <c r="Q25" s="154"/>
      <c r="R25" s="159"/>
      <c r="S25" s="159"/>
      <c r="T25" s="159"/>
      <c r="U25" s="94"/>
      <c r="V25" s="94"/>
      <c r="W25" s="95"/>
      <c r="X25" s="94"/>
      <c r="Y25" s="160"/>
      <c r="Z25" s="161"/>
      <c r="AA25" s="156"/>
      <c r="AB25" s="156"/>
      <c r="AC25" s="157"/>
      <c r="AD25" s="157"/>
      <c r="AE25" s="158"/>
      <c r="AF25" s="219"/>
      <c r="AG25" s="162"/>
      <c r="AH25" s="160"/>
      <c r="AI25" s="157"/>
      <c r="AJ25" s="157"/>
      <c r="AK25" s="157"/>
      <c r="AL25" s="94"/>
      <c r="AM25" s="94"/>
      <c r="AN25" s="94"/>
      <c r="AO25" s="94"/>
      <c r="AP25" s="94"/>
      <c r="AQ25" s="154"/>
      <c r="AR25" s="157"/>
      <c r="AS25" s="178"/>
      <c r="AU25" s="108"/>
      <c r="AV25" s="68"/>
      <c r="AW25" s="68"/>
      <c r="AX25" s="245"/>
      <c r="AY25" s="245"/>
      <c r="AZ25" s="249"/>
      <c r="BA25" s="249"/>
      <c r="BB25" s="247"/>
      <c r="BC25" s="247"/>
      <c r="BD25" s="247"/>
      <c r="BE25" s="247"/>
      <c r="BF25" s="68"/>
      <c r="BG25" s="109"/>
    </row>
    <row r="26" spans="1:59" s="64" customFormat="1" ht="12.75" x14ac:dyDescent="0.25">
      <c r="A26" s="55">
        <v>11</v>
      </c>
      <c r="B26" s="152" t="str">
        <f t="shared" si="3"/>
        <v xml:space="preserve"> </v>
      </c>
      <c r="C26" s="153"/>
      <c r="D26" s="154"/>
      <c r="E26" s="154"/>
      <c r="F26" s="155"/>
      <c r="G26" s="156"/>
      <c r="H26" s="157"/>
      <c r="I26" s="157"/>
      <c r="J26" s="156"/>
      <c r="K26" s="158"/>
      <c r="L26" s="92"/>
      <c r="M26" s="92"/>
      <c r="N26" s="92"/>
      <c r="O26" s="157"/>
      <c r="P26" s="93"/>
      <c r="Q26" s="154"/>
      <c r="R26" s="159"/>
      <c r="S26" s="159"/>
      <c r="T26" s="159"/>
      <c r="U26" s="94"/>
      <c r="V26" s="94"/>
      <c r="W26" s="95"/>
      <c r="X26" s="94"/>
      <c r="Y26" s="160"/>
      <c r="Z26" s="161"/>
      <c r="AA26" s="156"/>
      <c r="AB26" s="156"/>
      <c r="AC26" s="157"/>
      <c r="AD26" s="157"/>
      <c r="AE26" s="158"/>
      <c r="AF26" s="219"/>
      <c r="AG26" s="162"/>
      <c r="AH26" s="160"/>
      <c r="AI26" s="157"/>
      <c r="AJ26" s="157"/>
      <c r="AK26" s="157"/>
      <c r="AL26" s="94"/>
      <c r="AM26" s="94"/>
      <c r="AN26" s="94"/>
      <c r="AO26" s="94"/>
      <c r="AP26" s="94"/>
      <c r="AQ26" s="154"/>
      <c r="AR26" s="157"/>
      <c r="AS26" s="178"/>
      <c r="AU26" s="108"/>
      <c r="AV26" s="68"/>
      <c r="AW26" s="68"/>
      <c r="AX26" s="245"/>
      <c r="AY26" s="245"/>
      <c r="AZ26" s="249"/>
      <c r="BA26" s="249"/>
      <c r="BB26" s="247"/>
      <c r="BC26" s="247"/>
      <c r="BD26" s="247"/>
      <c r="BE26" s="247"/>
      <c r="BF26" s="68"/>
      <c r="BG26" s="109"/>
    </row>
    <row r="27" spans="1:59" s="64" customFormat="1" ht="12.75" x14ac:dyDescent="0.25">
      <c r="A27" s="55">
        <v>12</v>
      </c>
      <c r="B27" s="152" t="str">
        <f t="shared" si="3"/>
        <v xml:space="preserve"> </v>
      </c>
      <c r="C27" s="153"/>
      <c r="D27" s="154"/>
      <c r="E27" s="154"/>
      <c r="F27" s="155"/>
      <c r="G27" s="156"/>
      <c r="H27" s="157"/>
      <c r="I27" s="157"/>
      <c r="J27" s="156"/>
      <c r="K27" s="158"/>
      <c r="L27" s="92"/>
      <c r="M27" s="92"/>
      <c r="N27" s="92"/>
      <c r="O27" s="157"/>
      <c r="P27" s="93"/>
      <c r="Q27" s="154"/>
      <c r="R27" s="159"/>
      <c r="S27" s="159"/>
      <c r="T27" s="159"/>
      <c r="U27" s="94"/>
      <c r="V27" s="94"/>
      <c r="W27" s="95"/>
      <c r="X27" s="94"/>
      <c r="Y27" s="160"/>
      <c r="Z27" s="161"/>
      <c r="AA27" s="156"/>
      <c r="AB27" s="156"/>
      <c r="AC27" s="157"/>
      <c r="AD27" s="157"/>
      <c r="AE27" s="158"/>
      <c r="AF27" s="219"/>
      <c r="AG27" s="162"/>
      <c r="AH27" s="160"/>
      <c r="AI27" s="157"/>
      <c r="AJ27" s="157"/>
      <c r="AK27" s="157"/>
      <c r="AL27" s="94"/>
      <c r="AM27" s="94"/>
      <c r="AN27" s="94"/>
      <c r="AO27" s="94"/>
      <c r="AP27" s="94"/>
      <c r="AQ27" s="154"/>
      <c r="AR27" s="157"/>
      <c r="AS27" s="178"/>
      <c r="AU27" s="108"/>
      <c r="AV27" s="68"/>
      <c r="AW27" s="68"/>
      <c r="AX27" s="245"/>
      <c r="AY27" s="245"/>
      <c r="AZ27" s="249"/>
      <c r="BA27" s="249"/>
      <c r="BB27" s="247"/>
      <c r="BC27" s="247"/>
      <c r="BD27" s="247"/>
      <c r="BE27" s="247"/>
      <c r="BF27" s="68"/>
      <c r="BG27" s="109"/>
    </row>
    <row r="28" spans="1:59" s="64" customFormat="1" ht="12.75" x14ac:dyDescent="0.25">
      <c r="A28" s="55">
        <v>13</v>
      </c>
      <c r="B28" s="152" t="str">
        <f t="shared" si="3"/>
        <v xml:space="preserve"> </v>
      </c>
      <c r="C28" s="153"/>
      <c r="D28" s="154"/>
      <c r="E28" s="154"/>
      <c r="F28" s="155"/>
      <c r="G28" s="156"/>
      <c r="H28" s="157"/>
      <c r="I28" s="157"/>
      <c r="J28" s="156"/>
      <c r="K28" s="158"/>
      <c r="L28" s="92"/>
      <c r="M28" s="92"/>
      <c r="N28" s="92"/>
      <c r="O28" s="157"/>
      <c r="P28" s="93"/>
      <c r="Q28" s="154"/>
      <c r="R28" s="159"/>
      <c r="S28" s="159"/>
      <c r="T28" s="159"/>
      <c r="U28" s="94"/>
      <c r="V28" s="94"/>
      <c r="W28" s="95"/>
      <c r="X28" s="94"/>
      <c r="Y28" s="160"/>
      <c r="Z28" s="161"/>
      <c r="AA28" s="156"/>
      <c r="AB28" s="156"/>
      <c r="AC28" s="157"/>
      <c r="AD28" s="157"/>
      <c r="AE28" s="158"/>
      <c r="AF28" s="219"/>
      <c r="AG28" s="162"/>
      <c r="AH28" s="160"/>
      <c r="AI28" s="157"/>
      <c r="AJ28" s="157"/>
      <c r="AK28" s="157"/>
      <c r="AL28" s="94"/>
      <c r="AM28" s="94"/>
      <c r="AN28" s="94"/>
      <c r="AO28" s="252"/>
      <c r="AP28" s="94"/>
      <c r="AQ28" s="154"/>
      <c r="AR28" s="157"/>
      <c r="AS28" s="178"/>
      <c r="AU28" s="10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109"/>
    </row>
    <row r="29" spans="1:59" s="64" customFormat="1" ht="12.75" x14ac:dyDescent="0.25">
      <c r="A29" s="55">
        <v>14</v>
      </c>
      <c r="B29" s="152" t="str">
        <f t="shared" si="3"/>
        <v xml:space="preserve"> </v>
      </c>
      <c r="C29" s="153"/>
      <c r="D29" s="154"/>
      <c r="E29" s="154"/>
      <c r="F29" s="155"/>
      <c r="G29" s="156"/>
      <c r="H29" s="157"/>
      <c r="I29" s="157"/>
      <c r="J29" s="156"/>
      <c r="K29" s="158"/>
      <c r="L29" s="92"/>
      <c r="M29" s="92"/>
      <c r="N29" s="92"/>
      <c r="O29" s="157"/>
      <c r="P29" s="93"/>
      <c r="Q29" s="154"/>
      <c r="R29" s="159"/>
      <c r="S29" s="159"/>
      <c r="T29" s="159"/>
      <c r="U29" s="94"/>
      <c r="V29" s="94"/>
      <c r="W29" s="95"/>
      <c r="X29" s="94"/>
      <c r="Y29" s="160"/>
      <c r="Z29" s="161"/>
      <c r="AA29" s="156"/>
      <c r="AB29" s="156"/>
      <c r="AC29" s="157"/>
      <c r="AD29" s="157"/>
      <c r="AE29" s="158"/>
      <c r="AF29" s="219"/>
      <c r="AG29" s="162"/>
      <c r="AH29" s="160"/>
      <c r="AI29" s="157"/>
      <c r="AJ29" s="157"/>
      <c r="AK29" s="157"/>
      <c r="AL29" s="94"/>
      <c r="AM29" s="94"/>
      <c r="AN29" s="94"/>
      <c r="AO29" s="252"/>
      <c r="AP29" s="94"/>
      <c r="AQ29" s="154"/>
      <c r="AR29" s="157"/>
      <c r="AS29" s="178"/>
      <c r="AU29" s="10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109"/>
    </row>
    <row r="30" spans="1:59" s="64" customFormat="1" ht="12.75" x14ac:dyDescent="0.25">
      <c r="A30" s="55">
        <v>15</v>
      </c>
      <c r="B30" s="152" t="str">
        <f t="shared" si="3"/>
        <v xml:space="preserve"> </v>
      </c>
      <c r="C30" s="153"/>
      <c r="D30" s="154"/>
      <c r="E30" s="154"/>
      <c r="F30" s="155"/>
      <c r="G30" s="156"/>
      <c r="H30" s="157"/>
      <c r="I30" s="157"/>
      <c r="J30" s="156"/>
      <c r="K30" s="158"/>
      <c r="L30" s="92"/>
      <c r="M30" s="92"/>
      <c r="N30" s="92"/>
      <c r="O30" s="157"/>
      <c r="P30" s="93"/>
      <c r="Q30" s="154"/>
      <c r="R30" s="159"/>
      <c r="S30" s="159"/>
      <c r="T30" s="159"/>
      <c r="U30" s="94"/>
      <c r="V30" s="94"/>
      <c r="W30" s="95"/>
      <c r="X30" s="94"/>
      <c r="Y30" s="160"/>
      <c r="Z30" s="161"/>
      <c r="AA30" s="156"/>
      <c r="AB30" s="156"/>
      <c r="AC30" s="157"/>
      <c r="AD30" s="157"/>
      <c r="AE30" s="158"/>
      <c r="AF30" s="219"/>
      <c r="AG30" s="162"/>
      <c r="AH30" s="160"/>
      <c r="AI30" s="157"/>
      <c r="AJ30" s="157"/>
      <c r="AK30" s="157"/>
      <c r="AL30" s="94"/>
      <c r="AM30" s="94"/>
      <c r="AN30" s="94"/>
      <c r="AO30" s="252"/>
      <c r="AP30" s="94"/>
      <c r="AQ30" s="154"/>
      <c r="AR30" s="157"/>
      <c r="AS30" s="178"/>
      <c r="AU30" s="10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109"/>
    </row>
    <row r="31" spans="1:59" s="64" customFormat="1" ht="12.75" x14ac:dyDescent="0.25">
      <c r="A31" s="55">
        <v>16</v>
      </c>
      <c r="B31" s="152" t="str">
        <f t="shared" si="3"/>
        <v xml:space="preserve"> </v>
      </c>
      <c r="C31" s="153"/>
      <c r="D31" s="154"/>
      <c r="E31" s="154"/>
      <c r="F31" s="155"/>
      <c r="G31" s="156"/>
      <c r="H31" s="157"/>
      <c r="I31" s="157"/>
      <c r="J31" s="156"/>
      <c r="K31" s="158" t="str">
        <f t="shared" ref="K31:K40" si="4">IF(H31=""," ",$F$8)</f>
        <v xml:space="preserve"> </v>
      </c>
      <c r="L31" s="92"/>
      <c r="M31" s="92"/>
      <c r="N31" s="92"/>
      <c r="O31" s="157"/>
      <c r="P31" s="93" t="str">
        <f t="shared" ref="P31:P40" si="5">IFERROR(VLOOKUP(N31,EDIFICIO,2,FALSE)," ")</f>
        <v xml:space="preserve"> </v>
      </c>
      <c r="Q31" s="154"/>
      <c r="R31" s="159"/>
      <c r="S31" s="159"/>
      <c r="T31" s="159"/>
      <c r="U31" s="94"/>
      <c r="V31" s="94"/>
      <c r="W31" s="95"/>
      <c r="X31" s="94"/>
      <c r="Y31" s="160"/>
      <c r="Z31" s="161"/>
      <c r="AA31" s="156"/>
      <c r="AB31" s="156"/>
      <c r="AC31" s="156"/>
      <c r="AD31" s="156"/>
      <c r="AE31" s="158"/>
      <c r="AF31" s="219"/>
      <c r="AG31" s="162"/>
      <c r="AH31" s="160"/>
      <c r="AI31" s="157"/>
      <c r="AJ31" s="157"/>
      <c r="AK31" s="157"/>
      <c r="AL31" s="94"/>
      <c r="AM31" s="94"/>
      <c r="AN31" s="94"/>
      <c r="AO31" s="94"/>
      <c r="AP31" s="94"/>
      <c r="AQ31" s="154"/>
      <c r="AR31" s="157"/>
      <c r="AS31" s="178"/>
      <c r="AU31" s="10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109"/>
    </row>
    <row r="32" spans="1:59" s="64" customFormat="1" ht="12.75" x14ac:dyDescent="0.25">
      <c r="A32" s="55">
        <v>17</v>
      </c>
      <c r="B32" s="152" t="str">
        <f t="shared" si="3"/>
        <v xml:space="preserve"> </v>
      </c>
      <c r="C32" s="153"/>
      <c r="D32" s="154"/>
      <c r="E32" s="154"/>
      <c r="F32" s="155"/>
      <c r="G32" s="156"/>
      <c r="H32" s="157"/>
      <c r="I32" s="157"/>
      <c r="J32" s="156"/>
      <c r="K32" s="158" t="str">
        <f t="shared" si="4"/>
        <v xml:space="preserve"> </v>
      </c>
      <c r="L32" s="92"/>
      <c r="M32" s="92"/>
      <c r="N32" s="92"/>
      <c r="O32" s="157"/>
      <c r="P32" s="93" t="str">
        <f t="shared" si="5"/>
        <v xml:space="preserve"> </v>
      </c>
      <c r="Q32" s="154"/>
      <c r="R32" s="159"/>
      <c r="S32" s="159"/>
      <c r="T32" s="159"/>
      <c r="U32" s="94"/>
      <c r="V32" s="94"/>
      <c r="W32" s="95"/>
      <c r="X32" s="94"/>
      <c r="Y32" s="160"/>
      <c r="Z32" s="161"/>
      <c r="AA32" s="156"/>
      <c r="AB32" s="156"/>
      <c r="AC32" s="156"/>
      <c r="AD32" s="156"/>
      <c r="AE32" s="158"/>
      <c r="AF32" s="219"/>
      <c r="AG32" s="162"/>
      <c r="AH32" s="160"/>
      <c r="AI32" s="157"/>
      <c r="AJ32" s="157"/>
      <c r="AK32" s="157"/>
      <c r="AL32" s="94"/>
      <c r="AM32" s="94"/>
      <c r="AN32" s="94"/>
      <c r="AO32" s="94"/>
      <c r="AP32" s="94"/>
      <c r="AQ32" s="154"/>
      <c r="AR32" s="157"/>
      <c r="AS32" s="178"/>
      <c r="AU32" s="10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109"/>
    </row>
    <row r="33" spans="1:59" s="64" customFormat="1" ht="12.75" x14ac:dyDescent="0.25">
      <c r="A33" s="55">
        <v>18</v>
      </c>
      <c r="B33" s="152" t="str">
        <f t="shared" si="3"/>
        <v xml:space="preserve"> </v>
      </c>
      <c r="C33" s="153"/>
      <c r="D33" s="154"/>
      <c r="E33" s="154"/>
      <c r="F33" s="155"/>
      <c r="G33" s="156"/>
      <c r="H33" s="157"/>
      <c r="I33" s="157"/>
      <c r="J33" s="156"/>
      <c r="K33" s="158" t="str">
        <f t="shared" si="4"/>
        <v xml:space="preserve"> </v>
      </c>
      <c r="L33" s="92"/>
      <c r="M33" s="92"/>
      <c r="N33" s="92"/>
      <c r="O33" s="157"/>
      <c r="P33" s="93" t="str">
        <f t="shared" si="5"/>
        <v xml:space="preserve"> </v>
      </c>
      <c r="Q33" s="154"/>
      <c r="R33" s="159"/>
      <c r="S33" s="159"/>
      <c r="T33" s="159"/>
      <c r="U33" s="94"/>
      <c r="V33" s="94"/>
      <c r="W33" s="95"/>
      <c r="X33" s="94"/>
      <c r="Y33" s="160"/>
      <c r="Z33" s="161"/>
      <c r="AA33" s="156"/>
      <c r="AB33" s="156"/>
      <c r="AC33" s="156"/>
      <c r="AD33" s="156"/>
      <c r="AE33" s="158"/>
      <c r="AF33" s="219"/>
      <c r="AG33" s="162"/>
      <c r="AH33" s="160"/>
      <c r="AI33" s="157"/>
      <c r="AJ33" s="157"/>
      <c r="AK33" s="157"/>
      <c r="AL33" s="94"/>
      <c r="AM33" s="94"/>
      <c r="AN33" s="94"/>
      <c r="AO33" s="94"/>
      <c r="AP33" s="94"/>
      <c r="AQ33" s="154"/>
      <c r="AR33" s="157"/>
      <c r="AS33" s="178"/>
      <c r="AU33" s="10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109"/>
    </row>
    <row r="34" spans="1:59" s="64" customFormat="1" ht="12.75" x14ac:dyDescent="0.25">
      <c r="A34" s="55">
        <v>19</v>
      </c>
      <c r="B34" s="152" t="str">
        <f t="shared" si="3"/>
        <v xml:space="preserve"> </v>
      </c>
      <c r="C34" s="153"/>
      <c r="D34" s="154"/>
      <c r="E34" s="154"/>
      <c r="F34" s="155"/>
      <c r="G34" s="156"/>
      <c r="H34" s="157"/>
      <c r="I34" s="157"/>
      <c r="J34" s="156"/>
      <c r="K34" s="158" t="str">
        <f t="shared" si="4"/>
        <v xml:space="preserve"> </v>
      </c>
      <c r="L34" s="92"/>
      <c r="M34" s="92"/>
      <c r="N34" s="92"/>
      <c r="O34" s="157"/>
      <c r="P34" s="93" t="str">
        <f t="shared" si="5"/>
        <v xml:space="preserve"> </v>
      </c>
      <c r="Q34" s="154"/>
      <c r="R34" s="159"/>
      <c r="S34" s="159"/>
      <c r="T34" s="159"/>
      <c r="U34" s="94"/>
      <c r="V34" s="94"/>
      <c r="W34" s="95"/>
      <c r="X34" s="94"/>
      <c r="Y34" s="160"/>
      <c r="Z34" s="161"/>
      <c r="AA34" s="156"/>
      <c r="AB34" s="156"/>
      <c r="AC34" s="156"/>
      <c r="AD34" s="156"/>
      <c r="AE34" s="158"/>
      <c r="AF34" s="219"/>
      <c r="AG34" s="162"/>
      <c r="AH34" s="160"/>
      <c r="AI34" s="157"/>
      <c r="AJ34" s="157"/>
      <c r="AK34" s="157"/>
      <c r="AL34" s="94"/>
      <c r="AM34" s="94"/>
      <c r="AN34" s="94"/>
      <c r="AO34" s="94"/>
      <c r="AP34" s="94"/>
      <c r="AQ34" s="154"/>
      <c r="AR34" s="157"/>
      <c r="AS34" s="178"/>
      <c r="AU34" s="10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109"/>
    </row>
    <row r="35" spans="1:59" s="64" customFormat="1" ht="12.75" x14ac:dyDescent="0.25">
      <c r="A35" s="55">
        <v>20</v>
      </c>
      <c r="B35" s="152" t="str">
        <f t="shared" si="3"/>
        <v xml:space="preserve"> </v>
      </c>
      <c r="C35" s="153"/>
      <c r="D35" s="154"/>
      <c r="E35" s="154"/>
      <c r="F35" s="155"/>
      <c r="G35" s="156"/>
      <c r="H35" s="157"/>
      <c r="I35" s="157"/>
      <c r="J35" s="156"/>
      <c r="K35" s="158" t="str">
        <f t="shared" si="4"/>
        <v xml:space="preserve"> </v>
      </c>
      <c r="L35" s="92"/>
      <c r="M35" s="92"/>
      <c r="N35" s="92"/>
      <c r="O35" s="157"/>
      <c r="P35" s="93" t="str">
        <f t="shared" si="5"/>
        <v xml:space="preserve"> </v>
      </c>
      <c r="Q35" s="154"/>
      <c r="R35" s="159"/>
      <c r="S35" s="159"/>
      <c r="T35" s="159"/>
      <c r="U35" s="94"/>
      <c r="V35" s="94"/>
      <c r="W35" s="95"/>
      <c r="X35" s="94"/>
      <c r="Y35" s="160"/>
      <c r="Z35" s="161"/>
      <c r="AA35" s="156"/>
      <c r="AB35" s="156"/>
      <c r="AC35" s="156"/>
      <c r="AD35" s="156"/>
      <c r="AE35" s="158"/>
      <c r="AF35" s="219"/>
      <c r="AG35" s="162"/>
      <c r="AH35" s="160"/>
      <c r="AI35" s="157"/>
      <c r="AJ35" s="157"/>
      <c r="AK35" s="157"/>
      <c r="AL35" s="94"/>
      <c r="AM35" s="94"/>
      <c r="AN35" s="94"/>
      <c r="AO35" s="94"/>
      <c r="AP35" s="94"/>
      <c r="AQ35" s="154"/>
      <c r="AR35" s="157"/>
      <c r="AS35" s="178"/>
      <c r="AU35" s="10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109"/>
    </row>
    <row r="36" spans="1:59" s="64" customFormat="1" ht="12.75" x14ac:dyDescent="0.25">
      <c r="A36" s="55">
        <v>21</v>
      </c>
      <c r="B36" s="152" t="str">
        <f t="shared" si="3"/>
        <v xml:space="preserve"> </v>
      </c>
      <c r="C36" s="153"/>
      <c r="D36" s="154"/>
      <c r="E36" s="154"/>
      <c r="F36" s="155"/>
      <c r="G36" s="156"/>
      <c r="H36" s="157"/>
      <c r="I36" s="157"/>
      <c r="J36" s="156"/>
      <c r="K36" s="158" t="str">
        <f t="shared" si="4"/>
        <v xml:space="preserve"> </v>
      </c>
      <c r="L36" s="92"/>
      <c r="M36" s="92"/>
      <c r="N36" s="92"/>
      <c r="O36" s="157"/>
      <c r="P36" s="93" t="str">
        <f t="shared" si="5"/>
        <v xml:space="preserve"> </v>
      </c>
      <c r="Q36" s="154"/>
      <c r="R36" s="159"/>
      <c r="S36" s="159"/>
      <c r="T36" s="159"/>
      <c r="U36" s="94"/>
      <c r="V36" s="94"/>
      <c r="W36" s="95">
        <f t="shared" ref="W36:W40" si="6">U36+V36</f>
        <v>0</v>
      </c>
      <c r="X36" s="94"/>
      <c r="Y36" s="160" t="str">
        <f t="shared" ref="Y36:Y40" si="7">IFERROR(X36/W36," ")</f>
        <v xml:space="preserve"> </v>
      </c>
      <c r="Z36" s="161"/>
      <c r="AA36" s="156"/>
      <c r="AB36" s="156"/>
      <c r="AC36" s="156"/>
      <c r="AD36" s="156"/>
      <c r="AE36" s="158" t="str">
        <f t="shared" ref="AE36:AE40" si="8">IF(AB36=0," ",(AB36+AC36+AD36))</f>
        <v xml:space="preserve"> </v>
      </c>
      <c r="AF36" s="219" t="str">
        <f t="shared" ref="AF36:AF40" si="9">IF(AB36=""," ",IF(AE36="",MONTH(AB36-AA36),MONTH(AE36-AA36)))</f>
        <v xml:space="preserve"> </v>
      </c>
      <c r="AG36" s="162"/>
      <c r="AH36" s="160" t="str">
        <f t="shared" ref="AH36:AH41" si="10">IF(AG36=""," ",(IF(AE36="",AG36/(MONTH(AB36-AA36)),(AG36/MONTH(AE36-AA36)))))</f>
        <v xml:space="preserve"> </v>
      </c>
      <c r="AI36" s="157"/>
      <c r="AJ36" s="157"/>
      <c r="AK36" s="157"/>
      <c r="AL36" s="94"/>
      <c r="AM36" s="94"/>
      <c r="AN36" s="94"/>
      <c r="AO36" s="94" t="str">
        <f t="shared" ref="AO36:AO40" si="11">IF(W36&lt;&gt;0,(AL36+AM36+AN36)," ")</f>
        <v xml:space="preserve"> </v>
      </c>
      <c r="AP36" s="94"/>
      <c r="AQ36" s="154"/>
      <c r="AR36" s="157"/>
      <c r="AS36" s="178"/>
      <c r="AU36" s="10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109"/>
    </row>
    <row r="37" spans="1:59" s="64" customFormat="1" ht="12.75" x14ac:dyDescent="0.25">
      <c r="A37" s="55">
        <v>22</v>
      </c>
      <c r="B37" s="152" t="str">
        <f t="shared" si="3"/>
        <v xml:space="preserve"> </v>
      </c>
      <c r="C37" s="153"/>
      <c r="D37" s="154"/>
      <c r="E37" s="154"/>
      <c r="F37" s="155"/>
      <c r="G37" s="156"/>
      <c r="H37" s="157"/>
      <c r="I37" s="157"/>
      <c r="J37" s="156"/>
      <c r="K37" s="158" t="str">
        <f t="shared" si="4"/>
        <v xml:space="preserve"> </v>
      </c>
      <c r="L37" s="92"/>
      <c r="M37" s="92"/>
      <c r="N37" s="92"/>
      <c r="O37" s="157"/>
      <c r="P37" s="93" t="str">
        <f t="shared" si="5"/>
        <v xml:space="preserve"> </v>
      </c>
      <c r="Q37" s="154"/>
      <c r="R37" s="159"/>
      <c r="S37" s="159"/>
      <c r="T37" s="159"/>
      <c r="U37" s="94"/>
      <c r="V37" s="94"/>
      <c r="W37" s="95">
        <f t="shared" si="6"/>
        <v>0</v>
      </c>
      <c r="X37" s="94"/>
      <c r="Y37" s="160" t="str">
        <f t="shared" si="7"/>
        <v xml:space="preserve"> </v>
      </c>
      <c r="Z37" s="161"/>
      <c r="AA37" s="156"/>
      <c r="AB37" s="156"/>
      <c r="AC37" s="156"/>
      <c r="AD37" s="156"/>
      <c r="AE37" s="158" t="str">
        <f t="shared" si="8"/>
        <v xml:space="preserve"> </v>
      </c>
      <c r="AF37" s="219" t="str">
        <f t="shared" si="9"/>
        <v xml:space="preserve"> </v>
      </c>
      <c r="AG37" s="162"/>
      <c r="AH37" s="160" t="str">
        <f t="shared" si="10"/>
        <v xml:space="preserve"> </v>
      </c>
      <c r="AI37" s="157"/>
      <c r="AJ37" s="157"/>
      <c r="AK37" s="157"/>
      <c r="AL37" s="94"/>
      <c r="AM37" s="94"/>
      <c r="AN37" s="94"/>
      <c r="AO37" s="94" t="str">
        <f t="shared" si="11"/>
        <v xml:space="preserve"> </v>
      </c>
      <c r="AP37" s="94"/>
      <c r="AQ37" s="154"/>
      <c r="AR37" s="157"/>
      <c r="AS37" s="178"/>
      <c r="AU37" s="10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109"/>
    </row>
    <row r="38" spans="1:59" s="64" customFormat="1" ht="12.75" x14ac:dyDescent="0.25">
      <c r="A38" s="55">
        <v>23</v>
      </c>
      <c r="B38" s="152" t="str">
        <f t="shared" si="3"/>
        <v xml:space="preserve"> </v>
      </c>
      <c r="C38" s="153"/>
      <c r="D38" s="154"/>
      <c r="E38" s="154"/>
      <c r="F38" s="155"/>
      <c r="G38" s="156"/>
      <c r="H38" s="157"/>
      <c r="I38" s="157"/>
      <c r="J38" s="156"/>
      <c r="K38" s="158" t="str">
        <f t="shared" si="4"/>
        <v xml:space="preserve"> </v>
      </c>
      <c r="L38" s="92"/>
      <c r="M38" s="92"/>
      <c r="N38" s="92"/>
      <c r="O38" s="157"/>
      <c r="P38" s="93" t="str">
        <f t="shared" si="5"/>
        <v xml:space="preserve"> </v>
      </c>
      <c r="Q38" s="154"/>
      <c r="R38" s="159"/>
      <c r="S38" s="159"/>
      <c r="T38" s="159"/>
      <c r="U38" s="94"/>
      <c r="V38" s="94"/>
      <c r="W38" s="95">
        <f t="shared" si="6"/>
        <v>0</v>
      </c>
      <c r="X38" s="94"/>
      <c r="Y38" s="160" t="str">
        <f t="shared" si="7"/>
        <v xml:space="preserve"> </v>
      </c>
      <c r="Z38" s="161"/>
      <c r="AA38" s="156"/>
      <c r="AB38" s="156"/>
      <c r="AC38" s="156"/>
      <c r="AD38" s="156"/>
      <c r="AE38" s="158" t="str">
        <f t="shared" si="8"/>
        <v xml:space="preserve"> </v>
      </c>
      <c r="AF38" s="219" t="str">
        <f t="shared" si="9"/>
        <v xml:space="preserve"> </v>
      </c>
      <c r="AG38" s="162"/>
      <c r="AH38" s="160" t="str">
        <f t="shared" si="10"/>
        <v xml:space="preserve"> </v>
      </c>
      <c r="AI38" s="157"/>
      <c r="AJ38" s="157"/>
      <c r="AK38" s="157"/>
      <c r="AL38" s="94"/>
      <c r="AM38" s="94"/>
      <c r="AN38" s="94"/>
      <c r="AO38" s="94" t="str">
        <f t="shared" si="11"/>
        <v xml:space="preserve"> </v>
      </c>
      <c r="AP38" s="94"/>
      <c r="AQ38" s="154"/>
      <c r="AR38" s="157"/>
      <c r="AS38" s="178"/>
      <c r="AU38" s="10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109"/>
    </row>
    <row r="39" spans="1:59" s="64" customFormat="1" ht="12.75" x14ac:dyDescent="0.25">
      <c r="A39" s="55">
        <v>24</v>
      </c>
      <c r="B39" s="152" t="str">
        <f t="shared" si="3"/>
        <v xml:space="preserve"> </v>
      </c>
      <c r="C39" s="153"/>
      <c r="D39" s="154"/>
      <c r="E39" s="154"/>
      <c r="F39" s="155"/>
      <c r="G39" s="156"/>
      <c r="H39" s="157"/>
      <c r="I39" s="157"/>
      <c r="J39" s="156"/>
      <c r="K39" s="158" t="str">
        <f t="shared" si="4"/>
        <v xml:space="preserve"> </v>
      </c>
      <c r="L39" s="92"/>
      <c r="M39" s="92"/>
      <c r="N39" s="92"/>
      <c r="O39" s="157"/>
      <c r="P39" s="93" t="str">
        <f t="shared" si="5"/>
        <v xml:space="preserve"> </v>
      </c>
      <c r="Q39" s="154"/>
      <c r="R39" s="159"/>
      <c r="S39" s="159"/>
      <c r="T39" s="159"/>
      <c r="U39" s="94"/>
      <c r="V39" s="94"/>
      <c r="W39" s="95">
        <f t="shared" si="6"/>
        <v>0</v>
      </c>
      <c r="X39" s="94"/>
      <c r="Y39" s="160" t="str">
        <f t="shared" si="7"/>
        <v xml:space="preserve"> </v>
      </c>
      <c r="Z39" s="161"/>
      <c r="AA39" s="156"/>
      <c r="AB39" s="156"/>
      <c r="AC39" s="156"/>
      <c r="AD39" s="156"/>
      <c r="AE39" s="158" t="str">
        <f t="shared" si="8"/>
        <v xml:space="preserve"> </v>
      </c>
      <c r="AF39" s="219" t="str">
        <f t="shared" si="9"/>
        <v xml:space="preserve"> </v>
      </c>
      <c r="AG39" s="162"/>
      <c r="AH39" s="160" t="str">
        <f t="shared" si="10"/>
        <v xml:space="preserve"> </v>
      </c>
      <c r="AI39" s="157"/>
      <c r="AJ39" s="157"/>
      <c r="AK39" s="157"/>
      <c r="AL39" s="94"/>
      <c r="AM39" s="94"/>
      <c r="AN39" s="94"/>
      <c r="AO39" s="94" t="str">
        <f t="shared" si="11"/>
        <v xml:space="preserve"> </v>
      </c>
      <c r="AP39" s="94"/>
      <c r="AQ39" s="154"/>
      <c r="AR39" s="157"/>
      <c r="AS39" s="178"/>
      <c r="AU39" s="10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109"/>
    </row>
    <row r="40" spans="1:59" s="64" customFormat="1" ht="12.75" x14ac:dyDescent="0.25">
      <c r="A40" s="55">
        <v>25</v>
      </c>
      <c r="B40" s="152" t="str">
        <f t="shared" si="3"/>
        <v xml:space="preserve"> </v>
      </c>
      <c r="C40" s="153"/>
      <c r="D40" s="154"/>
      <c r="E40" s="154"/>
      <c r="F40" s="155"/>
      <c r="G40" s="156"/>
      <c r="H40" s="157"/>
      <c r="I40" s="157"/>
      <c r="J40" s="156"/>
      <c r="K40" s="158" t="str">
        <f t="shared" si="4"/>
        <v xml:space="preserve"> </v>
      </c>
      <c r="L40" s="92"/>
      <c r="M40" s="92"/>
      <c r="N40" s="92"/>
      <c r="O40" s="157"/>
      <c r="P40" s="93" t="str">
        <f t="shared" si="5"/>
        <v xml:space="preserve"> </v>
      </c>
      <c r="Q40" s="154"/>
      <c r="R40" s="159"/>
      <c r="S40" s="159"/>
      <c r="T40" s="159"/>
      <c r="U40" s="94"/>
      <c r="V40" s="94"/>
      <c r="W40" s="95">
        <f t="shared" si="6"/>
        <v>0</v>
      </c>
      <c r="X40" s="94"/>
      <c r="Y40" s="160" t="str">
        <f t="shared" si="7"/>
        <v xml:space="preserve"> </v>
      </c>
      <c r="Z40" s="161"/>
      <c r="AA40" s="156"/>
      <c r="AB40" s="156"/>
      <c r="AC40" s="156"/>
      <c r="AD40" s="156"/>
      <c r="AE40" s="158" t="str">
        <f t="shared" si="8"/>
        <v xml:space="preserve"> </v>
      </c>
      <c r="AF40" s="219" t="str">
        <f t="shared" si="9"/>
        <v xml:space="preserve"> </v>
      </c>
      <c r="AG40" s="162"/>
      <c r="AH40" s="160" t="str">
        <f t="shared" si="10"/>
        <v xml:space="preserve"> </v>
      </c>
      <c r="AI40" s="157"/>
      <c r="AJ40" s="157"/>
      <c r="AK40" s="157"/>
      <c r="AL40" s="94"/>
      <c r="AM40" s="94"/>
      <c r="AN40" s="94"/>
      <c r="AO40" s="94" t="str">
        <f t="shared" si="11"/>
        <v xml:space="preserve"> </v>
      </c>
      <c r="AP40" s="94"/>
      <c r="AQ40" s="154"/>
      <c r="AR40" s="157"/>
      <c r="AS40" s="178"/>
      <c r="AU40" s="10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109"/>
    </row>
    <row r="41" spans="1:59" s="64" customFormat="1" ht="13.5" thickBot="1" x14ac:dyDescent="0.3">
      <c r="A41" s="134"/>
      <c r="B41" s="135" t="s">
        <v>992</v>
      </c>
      <c r="C41" s="179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6"/>
      <c r="O41" s="137"/>
      <c r="P41" s="135"/>
      <c r="Q41" s="135"/>
      <c r="R41" s="135"/>
      <c r="S41" s="138"/>
      <c r="T41" s="138"/>
      <c r="U41" s="139">
        <f>SUM(U16:U40)</f>
        <v>0</v>
      </c>
      <c r="V41" s="139">
        <f>SUM(V16:V40)</f>
        <v>0</v>
      </c>
      <c r="W41" s="139">
        <f>SUM(W16:W40)</f>
        <v>0</v>
      </c>
      <c r="X41" s="139">
        <f>SUM(X16:X40)</f>
        <v>0</v>
      </c>
      <c r="Y41" s="184" t="str">
        <f>IFERROR(X41/W41," ")</f>
        <v xml:space="preserve"> </v>
      </c>
      <c r="Z41" s="140" t="str">
        <f>IFERROR(AVERAGE(Z16:Z40)," ")</f>
        <v xml:space="preserve"> </v>
      </c>
      <c r="AA41" s="141"/>
      <c r="AB41" s="141"/>
      <c r="AC41" s="141"/>
      <c r="AD41" s="141"/>
      <c r="AE41" s="141"/>
      <c r="AF41" s="142">
        <f>SUM(AF16:AF40)</f>
        <v>0</v>
      </c>
      <c r="AG41" s="142">
        <f>SUM(AG16:AG40)</f>
        <v>0</v>
      </c>
      <c r="AH41" s="180">
        <f t="shared" si="10"/>
        <v>0</v>
      </c>
      <c r="AI41" s="142">
        <f>SUM(AI16:AI40)</f>
        <v>0</v>
      </c>
      <c r="AJ41" s="142">
        <f>SUM(AJ16:AJ40)</f>
        <v>0</v>
      </c>
      <c r="AK41" s="142">
        <f>SUM(AK16:AK40)</f>
        <v>0</v>
      </c>
      <c r="AL41" s="139">
        <f t="shared" ref="AL41:AN41" si="12">SUM(AL16:AL40)</f>
        <v>0</v>
      </c>
      <c r="AM41" s="139">
        <f t="shared" si="12"/>
        <v>0</v>
      </c>
      <c r="AN41" s="139">
        <f t="shared" si="12"/>
        <v>0</v>
      </c>
      <c r="AO41" s="139">
        <f>SUM(AO16:AO40)</f>
        <v>0</v>
      </c>
      <c r="AP41" s="139">
        <f>SUM(AP16:AP40)</f>
        <v>0</v>
      </c>
      <c r="AQ41" s="135"/>
      <c r="AR41" s="136"/>
      <c r="AS41" s="143"/>
      <c r="AU41" s="96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97"/>
    </row>
    <row r="42" spans="1:59" s="64" customFormat="1" ht="12.75" x14ac:dyDescent="0.25">
      <c r="A42" s="56" t="s">
        <v>993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V42" s="17"/>
      <c r="W42" s="17"/>
      <c r="AA42" s="17"/>
    </row>
    <row r="43" spans="1:59" s="64" customFormat="1" ht="12.75" x14ac:dyDescent="0.25">
      <c r="A43" s="120" t="s">
        <v>994</v>
      </c>
      <c r="B43" s="121"/>
      <c r="C43" s="17"/>
      <c r="AH43" s="98"/>
    </row>
    <row r="44" spans="1:59" s="64" customFormat="1" ht="12.75" x14ac:dyDescent="0.25">
      <c r="A44" s="120" t="s">
        <v>1058</v>
      </c>
      <c r="B44" s="121"/>
      <c r="C44" s="17"/>
      <c r="AH44" s="98"/>
    </row>
    <row r="45" spans="1:59" s="64" customFormat="1" ht="12.75" x14ac:dyDescent="0.25">
      <c r="A45" s="120" t="s">
        <v>996</v>
      </c>
      <c r="B45" s="121"/>
      <c r="C45" s="17"/>
      <c r="AH45" s="98"/>
    </row>
    <row r="46" spans="1:59" s="64" customFormat="1" ht="12.75" x14ac:dyDescent="0.25">
      <c r="A46" s="120" t="s">
        <v>997</v>
      </c>
      <c r="B46" s="121"/>
      <c r="C46" s="17"/>
    </row>
    <row r="47" spans="1:59" s="64" customFormat="1" ht="9.9499999999999993" customHeight="1" x14ac:dyDescent="0.25">
      <c r="A47" s="56"/>
      <c r="D47" s="16"/>
      <c r="E47" s="16"/>
      <c r="F47" s="16"/>
      <c r="G47" s="16"/>
      <c r="H47" s="16"/>
      <c r="I47" s="16"/>
      <c r="J47" s="16"/>
      <c r="K47" s="16"/>
      <c r="L47" s="16"/>
      <c r="V47" s="16"/>
      <c r="W47" s="16"/>
      <c r="AA47" s="16"/>
    </row>
    <row r="48" spans="1:59" s="64" customFormat="1" ht="12.75" x14ac:dyDescent="0.25">
      <c r="A48" s="56" t="s">
        <v>998</v>
      </c>
      <c r="B48" s="16"/>
      <c r="C48" s="122"/>
      <c r="D48" s="123"/>
      <c r="E48" s="123"/>
      <c r="F48" s="123"/>
      <c r="G48" s="123"/>
      <c r="H48" s="124"/>
      <c r="K48" s="99"/>
    </row>
    <row r="49" spans="1:11" s="64" customFormat="1" ht="12.75" x14ac:dyDescent="0.25">
      <c r="A49" s="56" t="s">
        <v>999</v>
      </c>
      <c r="C49" s="122"/>
      <c r="D49" s="123"/>
      <c r="E49" s="123"/>
      <c r="F49" s="123"/>
      <c r="G49" s="123"/>
      <c r="H49" s="124"/>
      <c r="K49" s="99"/>
    </row>
    <row r="50" spans="1:11" s="64" customFormat="1" ht="12.75" x14ac:dyDescent="0.25">
      <c r="A50" s="56"/>
    </row>
    <row r="51" spans="1:11" s="64" customFormat="1" ht="12.75" x14ac:dyDescent="0.25">
      <c r="A51" s="56" t="s">
        <v>1000</v>
      </c>
      <c r="B51" s="16"/>
      <c r="C51" s="122"/>
      <c r="D51" s="123"/>
      <c r="E51" s="123"/>
      <c r="F51" s="123"/>
      <c r="G51" s="123"/>
      <c r="H51" s="124"/>
      <c r="K51" s="99"/>
    </row>
    <row r="52" spans="1:11" s="64" customFormat="1" ht="12.75" x14ac:dyDescent="0.25">
      <c r="A52" s="56" t="s">
        <v>999</v>
      </c>
      <c r="C52" s="122"/>
      <c r="D52" s="123"/>
      <c r="E52" s="123"/>
      <c r="F52" s="123"/>
      <c r="G52" s="123"/>
      <c r="H52" s="124"/>
      <c r="K52" s="99"/>
    </row>
    <row r="53" spans="1:11" s="64" customFormat="1" ht="9.9499999999999993" customHeight="1" x14ac:dyDescent="0.25">
      <c r="A53" s="57"/>
    </row>
    <row r="55" spans="1:11" x14ac:dyDescent="0.25">
      <c r="B55" s="256" t="s">
        <v>1126</v>
      </c>
      <c r="C55" s="256" t="s">
        <v>1127</v>
      </c>
      <c r="D55" s="256" t="s">
        <v>1128</v>
      </c>
      <c r="E55" s="257" t="s">
        <v>1000</v>
      </c>
      <c r="F55" s="258"/>
    </row>
    <row r="56" spans="1:11" ht="18" x14ac:dyDescent="0.25">
      <c r="B56" s="259" t="s">
        <v>1136</v>
      </c>
      <c r="C56" s="259" t="s">
        <v>1132</v>
      </c>
      <c r="D56" s="259" t="s">
        <v>1133</v>
      </c>
      <c r="E56" s="260" t="s">
        <v>1129</v>
      </c>
      <c r="F56" s="261"/>
    </row>
    <row r="57" spans="1:11" x14ac:dyDescent="0.25">
      <c r="B57" s="256" t="s">
        <v>1130</v>
      </c>
      <c r="C57" s="262" t="s">
        <v>1131</v>
      </c>
      <c r="D57" s="262" t="s">
        <v>1131</v>
      </c>
      <c r="E57" s="263" t="s">
        <v>1131</v>
      </c>
      <c r="F57" s="264"/>
    </row>
    <row r="58" spans="1:11" x14ac:dyDescent="0.25">
      <c r="B58" s="265" t="s">
        <v>1134</v>
      </c>
      <c r="C58" s="266">
        <v>44699</v>
      </c>
      <c r="D58" s="266">
        <v>44705</v>
      </c>
      <c r="E58" s="267" t="s">
        <v>1135</v>
      </c>
      <c r="F58" s="268"/>
    </row>
  </sheetData>
  <autoFilter ref="A15:BH46" xr:uid="{E706240A-919D-486F-A488-92D47A1B788E}"/>
  <mergeCells count="4">
    <mergeCell ref="E55:F55"/>
    <mergeCell ref="E56:F56"/>
    <mergeCell ref="E57:F57"/>
    <mergeCell ref="E58:F58"/>
  </mergeCells>
  <conditionalFormatting sqref="Y16:Y17 Y19:Y40">
    <cfRule type="cellIs" dxfId="6" priority="11" operator="between">
      <formula>1</formula>
      <formula>2</formula>
    </cfRule>
  </conditionalFormatting>
  <conditionalFormatting sqref="Z17 Z19:Z40">
    <cfRule type="cellIs" dxfId="5" priority="10" operator="equal">
      <formula>100%</formula>
    </cfRule>
  </conditionalFormatting>
  <conditionalFormatting sqref="Z16">
    <cfRule type="cellIs" dxfId="4" priority="5" operator="equal">
      <formula>100%</formula>
    </cfRule>
  </conditionalFormatting>
  <conditionalFormatting sqref="Y18">
    <cfRule type="cellIs" dxfId="3" priority="4" operator="between">
      <formula>1</formula>
      <formula>2</formula>
    </cfRule>
  </conditionalFormatting>
  <conditionalFormatting sqref="Z18">
    <cfRule type="cellIs" dxfId="2" priority="3" operator="equal">
      <formula>100%</formula>
    </cfRule>
  </conditionalFormatting>
  <conditionalFormatting sqref="Y41">
    <cfRule type="cellIs" dxfId="1" priority="2" operator="between">
      <formula>1</formula>
      <formula>2</formula>
    </cfRule>
  </conditionalFormatting>
  <conditionalFormatting sqref="AO28:AO40">
    <cfRule type="cellIs" dxfId="0" priority="1" operator="notEqual">
      <formula>$W$16</formula>
    </cfRule>
  </conditionalFormatting>
  <dataValidations count="13">
    <dataValidation type="list" allowBlank="1" showInputMessage="1" showErrorMessage="1" sqref="C7:C9" xr:uid="{F138C825-E277-403D-8E11-161196BDC37C}">
      <formula1>SECCIONAL</formula1>
    </dataValidation>
    <dataValidation type="list" allowBlank="1" showInputMessage="1" showErrorMessage="1" sqref="M23:N40 M16:M21 N21" xr:uid="{CA9A05FD-6630-465F-87AF-D861468610E5}">
      <formula1>INDIRECT(L16)</formula1>
    </dataValidation>
    <dataValidation type="list" allowBlank="1" showInputMessage="1" showErrorMessage="1" sqref="O16:O40" xr:uid="{6BD2A986-B777-4476-9C57-AEED9492E7EE}">
      <formula1>"P,C"</formula1>
    </dataValidation>
    <dataValidation type="list" allowBlank="1" showInputMessage="1" showErrorMessage="1" sqref="C16:C40" xr:uid="{64FBCB09-D8D3-4D0B-996B-59EBEBA8F0EF}">
      <formula1>COORDINACIONES</formula1>
    </dataValidation>
    <dataValidation type="list" allowBlank="1" showInputMessage="1" showErrorMessage="1" sqref="Q16:Q40" xr:uid="{79108D9C-5314-47BF-8825-BEC99EC1B8B2}">
      <formula1>PRODUCTOS</formula1>
    </dataValidation>
    <dataValidation type="list" allowBlank="1" showInputMessage="1" showErrorMessage="1" sqref="D16:D40" xr:uid="{E28413A1-F460-4511-B5F9-9DC6FFB5E922}">
      <formula1>"OBRA,INTERVENTORÍA,SUMINISTRO,SERVICIO"</formula1>
    </dataValidation>
    <dataValidation type="list" allowBlank="1" showInputMessage="1" showErrorMessage="1" sqref="L28:L40" xr:uid="{0EA83C29-2A90-40FB-8921-88F841F63518}">
      <formula1>INDIRECT(C$8)</formula1>
    </dataValidation>
    <dataValidation type="list" allowBlank="1" showInputMessage="1" showErrorMessage="1" sqref="AQ16:AQ40" xr:uid="{59B703A4-7CDD-4323-9CB7-CD70A96958C7}">
      <formula1>ACTIVIDADES</formula1>
    </dataValidation>
    <dataValidation type="textLength" showInputMessage="1" showErrorMessage="1" sqref="AR18:AR40" xr:uid="{4DA1E9CF-8925-44BD-9373-5AF11849D2B6}">
      <formula1>0</formula1>
      <formula2>150</formula2>
    </dataValidation>
    <dataValidation type="textLength" showInputMessage="1" showErrorMessage="1" sqref="AR16:AR17" xr:uid="{3EA76181-2CFC-49E6-8314-DA7D0DBFE60D}">
      <formula1>0</formula1>
      <formula2>180</formula2>
    </dataValidation>
    <dataValidation type="textLength" allowBlank="1" showInputMessage="1" showErrorMessage="1" sqref="AS16:AS40" xr:uid="{BC5958D5-F87D-41E2-9094-DA5EC931F88A}">
      <formula1>0</formula1>
      <formula2>180</formula2>
    </dataValidation>
    <dataValidation type="list" allowBlank="1" showInputMessage="1" showErrorMessage="1" sqref="E16:E40" xr:uid="{A4D15117-51A3-45CF-B2D7-DEC345171468}">
      <formula1>"PLANEACIÓN,CONTRATACIÓN,EJECUCIÓN,EN LIQUIDACIÓN"</formula1>
    </dataValidation>
    <dataValidation type="list" allowBlank="1" showInputMessage="1" showErrorMessage="1" sqref="L16:L27" xr:uid="{74FA3B37-96D7-4B91-800C-B9AA29AE7B72}">
      <formula1>INDIRECT(A$8)</formula1>
    </dataValidation>
  </dataValidations>
  <printOptions horizontalCentered="1"/>
  <pageMargins left="0.4" right="0.36" top="0.74803149606299213" bottom="0.74803149606299213" header="0.31496062992125984" footer="0.31496062992125984"/>
  <pageSetup paperSize="258" scale="31" orientation="landscape" horizontalDpi="4294967293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9D8F-B063-48CF-8E9B-3971D42F3D62}">
  <sheetPr>
    <pageSetUpPr fitToPage="1"/>
  </sheetPr>
  <dimension ref="A1:L51"/>
  <sheetViews>
    <sheetView zoomScaleNormal="10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C8" sqref="C8"/>
    </sheetView>
  </sheetViews>
  <sheetFormatPr baseColWidth="10" defaultColWidth="11.42578125" defaultRowHeight="12.75" x14ac:dyDescent="0.25"/>
  <cols>
    <col min="1" max="1" width="4.7109375" style="57" customWidth="1"/>
    <col min="2" max="2" width="18.7109375" style="64" customWidth="1"/>
    <col min="3" max="3" width="20.7109375" style="64" customWidth="1"/>
    <col min="4" max="4" width="41.7109375" style="64" customWidth="1"/>
    <col min="5" max="10" width="23.7109375" style="64" customWidth="1"/>
    <col min="11" max="11" width="2.7109375" style="64" customWidth="1"/>
    <col min="12" max="12" width="14.85546875" style="64" bestFit="1" customWidth="1"/>
    <col min="13" max="16384" width="11.42578125" style="64"/>
  </cols>
  <sheetData>
    <row r="1" spans="1:12" ht="15" customHeight="1" x14ac:dyDescent="0.25">
      <c r="A1" s="37" t="s">
        <v>954</v>
      </c>
      <c r="B1" s="38"/>
      <c r="C1" s="38"/>
      <c r="D1" s="117" t="s">
        <v>955</v>
      </c>
      <c r="E1" s="39"/>
      <c r="F1" s="39"/>
      <c r="G1" s="117" t="s">
        <v>955</v>
      </c>
      <c r="H1" s="39"/>
      <c r="I1" s="39"/>
      <c r="J1" s="39"/>
      <c r="K1" s="39"/>
      <c r="L1" s="39"/>
    </row>
    <row r="2" spans="1:12" ht="15" customHeight="1" x14ac:dyDescent="0.25">
      <c r="A2" s="44"/>
      <c r="B2" s="41"/>
      <c r="C2" s="41"/>
      <c r="D2" s="62" t="s">
        <v>956</v>
      </c>
      <c r="E2" s="16"/>
      <c r="F2" s="16"/>
      <c r="G2" s="62" t="s">
        <v>956</v>
      </c>
      <c r="H2" s="16"/>
      <c r="I2" s="16"/>
      <c r="J2" s="16"/>
      <c r="K2" s="16"/>
      <c r="L2" s="16"/>
    </row>
    <row r="3" spans="1:12" ht="15" customHeight="1" thickBot="1" x14ac:dyDescent="0.3">
      <c r="A3" s="47"/>
      <c r="B3" s="48"/>
      <c r="C3" s="48"/>
      <c r="D3" s="118" t="s">
        <v>957</v>
      </c>
      <c r="E3" s="18"/>
      <c r="F3" s="18"/>
      <c r="G3" s="118" t="s">
        <v>957</v>
      </c>
      <c r="H3" s="18"/>
      <c r="I3" s="18"/>
      <c r="J3" s="18"/>
      <c r="K3" s="254"/>
      <c r="L3" s="254"/>
    </row>
    <row r="4" spans="1:12" ht="9.9499999999999993" customHeight="1" x14ac:dyDescent="0.25">
      <c r="A4" s="52"/>
      <c r="B4" s="63"/>
      <c r="C4" s="63"/>
      <c r="D4" s="63"/>
      <c r="E4" s="63"/>
      <c r="F4" s="198"/>
      <c r="G4" s="63"/>
      <c r="H4" s="63"/>
      <c r="I4" s="63"/>
      <c r="J4" s="63"/>
      <c r="K4" s="255"/>
      <c r="L4" s="255"/>
    </row>
    <row r="5" spans="1:12" ht="15" customHeight="1" x14ac:dyDescent="0.25">
      <c r="A5" s="44"/>
      <c r="C5" s="16"/>
      <c r="D5" s="16"/>
      <c r="E5" s="145"/>
      <c r="F5" s="146" t="s">
        <v>1059</v>
      </c>
      <c r="G5" s="145"/>
      <c r="H5" s="16"/>
      <c r="I5" s="16"/>
      <c r="J5" s="16"/>
    </row>
    <row r="6" spans="1:12" ht="15" customHeight="1" x14ac:dyDescent="0.25">
      <c r="A6" s="44"/>
      <c r="B6" s="79" t="s">
        <v>1060</v>
      </c>
      <c r="C6" s="62"/>
      <c r="D6" s="16"/>
      <c r="E6" s="16"/>
      <c r="F6" s="62" t="s">
        <v>1061</v>
      </c>
      <c r="G6" s="16"/>
      <c r="H6" s="16"/>
      <c r="I6" s="16"/>
      <c r="J6" s="16"/>
    </row>
    <row r="7" spans="1:12" x14ac:dyDescent="0.25">
      <c r="B7" s="79" t="s">
        <v>1062</v>
      </c>
      <c r="C7" s="57"/>
    </row>
    <row r="8" spans="1:12" x14ac:dyDescent="0.25">
      <c r="B8" s="79" t="s">
        <v>267</v>
      </c>
      <c r="C8" s="88"/>
      <c r="J8" s="66"/>
    </row>
    <row r="10" spans="1:12" s="67" customFormat="1" ht="33" customHeight="1" x14ac:dyDescent="0.25">
      <c r="A10" s="75"/>
      <c r="B10" s="75" t="s">
        <v>1063</v>
      </c>
      <c r="C10" s="75" t="s">
        <v>1064</v>
      </c>
      <c r="D10" s="76" t="s">
        <v>1065</v>
      </c>
      <c r="E10" s="76" t="s">
        <v>1066</v>
      </c>
      <c r="F10" s="76" t="s">
        <v>1067</v>
      </c>
      <c r="G10" s="76" t="s">
        <v>1068</v>
      </c>
      <c r="H10" s="76" t="s">
        <v>1069</v>
      </c>
      <c r="I10" s="76" t="s">
        <v>1070</v>
      </c>
      <c r="J10" s="76" t="s">
        <v>1071</v>
      </c>
    </row>
    <row r="11" spans="1:12" ht="25.5" x14ac:dyDescent="0.25">
      <c r="A11" s="68">
        <v>1</v>
      </c>
      <c r="B11" s="69" t="s">
        <v>1072</v>
      </c>
      <c r="C11" s="69" t="s">
        <v>1073</v>
      </c>
      <c r="D11" s="70" t="s">
        <v>1074</v>
      </c>
      <c r="E11" s="80"/>
      <c r="F11" s="80"/>
      <c r="G11" s="80"/>
      <c r="H11" s="80"/>
      <c r="I11" s="80"/>
      <c r="J11" s="80"/>
    </row>
    <row r="12" spans="1:12" ht="25.5" x14ac:dyDescent="0.25">
      <c r="A12" s="68">
        <v>4</v>
      </c>
      <c r="B12" s="71" t="s">
        <v>1072</v>
      </c>
      <c r="C12" s="71" t="s">
        <v>1075</v>
      </c>
      <c r="D12" s="70" t="s">
        <v>1076</v>
      </c>
      <c r="E12" s="80"/>
      <c r="F12" s="80"/>
      <c r="G12" s="80"/>
      <c r="H12" s="80"/>
      <c r="I12" s="80"/>
      <c r="J12" s="80"/>
    </row>
    <row r="13" spans="1:12" ht="25.5" x14ac:dyDescent="0.25">
      <c r="A13" s="68">
        <v>11</v>
      </c>
      <c r="B13" s="71" t="s">
        <v>1072</v>
      </c>
      <c r="C13" s="71" t="s">
        <v>1077</v>
      </c>
      <c r="D13" s="70" t="s">
        <v>1078</v>
      </c>
      <c r="E13" s="80"/>
      <c r="F13" s="80"/>
      <c r="G13" s="80"/>
      <c r="H13" s="80"/>
      <c r="I13" s="80"/>
      <c r="J13" s="80"/>
    </row>
    <row r="14" spans="1:12" ht="25.5" x14ac:dyDescent="0.25">
      <c r="A14" s="68">
        <v>3</v>
      </c>
      <c r="B14" s="69" t="s">
        <v>1072</v>
      </c>
      <c r="C14" s="69" t="s">
        <v>1079</v>
      </c>
      <c r="D14" s="70" t="s">
        <v>1080</v>
      </c>
      <c r="E14" s="80"/>
      <c r="F14" s="80"/>
      <c r="G14" s="80"/>
      <c r="H14" s="80"/>
      <c r="I14" s="80"/>
      <c r="J14" s="80"/>
    </row>
    <row r="15" spans="1:12" ht="25.5" x14ac:dyDescent="0.25">
      <c r="A15" s="68">
        <v>7</v>
      </c>
      <c r="B15" s="69" t="s">
        <v>1072</v>
      </c>
      <c r="C15" s="69" t="s">
        <v>1081</v>
      </c>
      <c r="D15" s="70" t="s">
        <v>1082</v>
      </c>
      <c r="E15" s="80"/>
      <c r="F15" s="80"/>
      <c r="G15" s="80"/>
      <c r="H15" s="80"/>
      <c r="I15" s="80"/>
      <c r="J15" s="80"/>
    </row>
    <row r="16" spans="1:12" ht="25.5" x14ac:dyDescent="0.25">
      <c r="A16" s="68">
        <v>19</v>
      </c>
      <c r="B16" s="71" t="s">
        <v>1072</v>
      </c>
      <c r="C16" s="71" t="s">
        <v>1083</v>
      </c>
      <c r="D16" s="70" t="s">
        <v>1084</v>
      </c>
      <c r="E16" s="80"/>
      <c r="F16" s="80"/>
      <c r="G16" s="80"/>
      <c r="H16" s="80"/>
      <c r="I16" s="80"/>
      <c r="J16" s="80"/>
      <c r="L16" s="253"/>
    </row>
    <row r="17" spans="1:10" ht="25.5" x14ac:dyDescent="0.25">
      <c r="A17" s="68">
        <v>10</v>
      </c>
      <c r="B17" s="71" t="s">
        <v>1072</v>
      </c>
      <c r="C17" s="71" t="s">
        <v>1085</v>
      </c>
      <c r="D17" s="70" t="s">
        <v>1086</v>
      </c>
      <c r="E17" s="80"/>
      <c r="F17" s="80"/>
      <c r="G17" s="80"/>
      <c r="H17" s="80"/>
      <c r="I17" s="80"/>
      <c r="J17" s="80"/>
    </row>
    <row r="18" spans="1:10" ht="25.5" x14ac:dyDescent="0.25">
      <c r="A18" s="68">
        <v>16</v>
      </c>
      <c r="B18" s="71" t="s">
        <v>1072</v>
      </c>
      <c r="C18" s="71" t="s">
        <v>1087</v>
      </c>
      <c r="D18" s="70" t="s">
        <v>1088</v>
      </c>
      <c r="E18" s="80"/>
      <c r="F18" s="80"/>
      <c r="G18" s="80"/>
      <c r="H18" s="80"/>
      <c r="I18" s="80"/>
      <c r="J18" s="80"/>
    </row>
    <row r="19" spans="1:10" ht="25.5" x14ac:dyDescent="0.25">
      <c r="A19" s="68">
        <v>20</v>
      </c>
      <c r="B19" s="71" t="s">
        <v>1072</v>
      </c>
      <c r="C19" s="71" t="s">
        <v>1089</v>
      </c>
      <c r="D19" s="70" t="s">
        <v>1090</v>
      </c>
      <c r="E19" s="80"/>
      <c r="F19" s="80"/>
      <c r="G19" s="80"/>
      <c r="H19" s="80"/>
      <c r="I19" s="80"/>
      <c r="J19" s="80"/>
    </row>
    <row r="20" spans="1:10" ht="25.5" x14ac:dyDescent="0.25">
      <c r="A20" s="68">
        <v>12</v>
      </c>
      <c r="B20" s="71" t="s">
        <v>1072</v>
      </c>
      <c r="C20" s="71" t="s">
        <v>1091</v>
      </c>
      <c r="D20" s="70" t="s">
        <v>1092</v>
      </c>
      <c r="E20" s="80"/>
      <c r="F20" s="80"/>
      <c r="G20" s="80"/>
      <c r="H20" s="80"/>
      <c r="I20" s="80"/>
      <c r="J20" s="80"/>
    </row>
    <row r="21" spans="1:10" ht="25.5" x14ac:dyDescent="0.25">
      <c r="A21" s="68">
        <v>13</v>
      </c>
      <c r="B21" s="71" t="s">
        <v>1072</v>
      </c>
      <c r="C21" s="71" t="s">
        <v>1093</v>
      </c>
      <c r="D21" s="70" t="s">
        <v>1094</v>
      </c>
      <c r="E21" s="80"/>
      <c r="F21" s="80"/>
      <c r="G21" s="80"/>
      <c r="H21" s="80"/>
      <c r="I21" s="80"/>
      <c r="J21" s="80"/>
    </row>
    <row r="22" spans="1:10" ht="25.5" x14ac:dyDescent="0.25">
      <c r="A22" s="68">
        <v>17</v>
      </c>
      <c r="B22" s="71" t="s">
        <v>1072</v>
      </c>
      <c r="C22" s="71" t="s">
        <v>1095</v>
      </c>
      <c r="D22" s="70" t="s">
        <v>1096</v>
      </c>
      <c r="E22" s="80"/>
      <c r="F22" s="80"/>
      <c r="G22" s="80"/>
      <c r="H22" s="80"/>
      <c r="I22" s="80"/>
      <c r="J22" s="80"/>
    </row>
    <row r="23" spans="1:10" ht="25.5" x14ac:dyDescent="0.25">
      <c r="A23" s="68">
        <v>21</v>
      </c>
      <c r="B23" s="71" t="s">
        <v>1072</v>
      </c>
      <c r="C23" s="71" t="s">
        <v>1097</v>
      </c>
      <c r="D23" s="70" t="s">
        <v>1098</v>
      </c>
      <c r="E23" s="80"/>
      <c r="F23" s="80"/>
      <c r="G23" s="80"/>
      <c r="H23" s="80"/>
      <c r="I23" s="80"/>
      <c r="J23" s="80"/>
    </row>
    <row r="24" spans="1:10" ht="25.5" x14ac:dyDescent="0.25">
      <c r="A24" s="68">
        <v>14</v>
      </c>
      <c r="B24" s="71" t="s">
        <v>1072</v>
      </c>
      <c r="C24" s="71" t="s">
        <v>1099</v>
      </c>
      <c r="D24" s="70" t="s">
        <v>1100</v>
      </c>
      <c r="E24" s="80"/>
      <c r="F24" s="80"/>
      <c r="G24" s="80"/>
      <c r="H24" s="80"/>
      <c r="I24" s="80"/>
      <c r="J24" s="80"/>
    </row>
    <row r="25" spans="1:10" ht="25.5" x14ac:dyDescent="0.25">
      <c r="A25" s="68">
        <v>8</v>
      </c>
      <c r="B25" s="71" t="s">
        <v>1072</v>
      </c>
      <c r="C25" s="71" t="s">
        <v>1101</v>
      </c>
      <c r="D25" s="70" t="s">
        <v>1102</v>
      </c>
      <c r="E25" s="80"/>
      <c r="F25" s="80"/>
      <c r="G25" s="80"/>
      <c r="H25" s="80"/>
      <c r="I25" s="80"/>
      <c r="J25" s="80"/>
    </row>
    <row r="26" spans="1:10" ht="25.5" x14ac:dyDescent="0.25">
      <c r="A26" s="68">
        <v>2</v>
      </c>
      <c r="B26" s="71" t="s">
        <v>1072</v>
      </c>
      <c r="C26" s="71" t="s">
        <v>1103</v>
      </c>
      <c r="D26" s="70" t="s">
        <v>1104</v>
      </c>
      <c r="E26" s="80"/>
      <c r="F26" s="80"/>
      <c r="G26" s="80"/>
      <c r="H26" s="80"/>
      <c r="I26" s="80"/>
      <c r="J26" s="80"/>
    </row>
    <row r="27" spans="1:10" ht="25.5" x14ac:dyDescent="0.25">
      <c r="A27" s="68">
        <v>15</v>
      </c>
      <c r="B27" s="71" t="s">
        <v>1072</v>
      </c>
      <c r="C27" s="71" t="s">
        <v>1105</v>
      </c>
      <c r="D27" s="70" t="s">
        <v>1106</v>
      </c>
      <c r="E27" s="80"/>
      <c r="F27" s="80"/>
      <c r="G27" s="80"/>
      <c r="H27" s="80"/>
      <c r="I27" s="80"/>
      <c r="J27" s="80"/>
    </row>
    <row r="28" spans="1:10" ht="25.5" x14ac:dyDescent="0.25">
      <c r="A28" s="68">
        <v>5</v>
      </c>
      <c r="B28" s="69" t="s">
        <v>1072</v>
      </c>
      <c r="C28" s="69" t="s">
        <v>1107</v>
      </c>
      <c r="D28" s="70" t="s">
        <v>1108</v>
      </c>
      <c r="E28" s="80"/>
      <c r="F28" s="80"/>
      <c r="G28" s="80"/>
      <c r="H28" s="80"/>
      <c r="I28" s="80"/>
      <c r="J28" s="80"/>
    </row>
    <row r="29" spans="1:10" ht="25.5" x14ac:dyDescent="0.25">
      <c r="A29" s="68">
        <v>18</v>
      </c>
      <c r="B29" s="71" t="s">
        <v>1072</v>
      </c>
      <c r="C29" s="71" t="s">
        <v>1109</v>
      </c>
      <c r="D29" s="70" t="s">
        <v>1110</v>
      </c>
      <c r="E29" s="80"/>
      <c r="F29" s="80"/>
      <c r="G29" s="80"/>
      <c r="H29" s="80"/>
      <c r="I29" s="80"/>
      <c r="J29" s="80"/>
    </row>
    <row r="30" spans="1:10" ht="25.5" x14ac:dyDescent="0.25">
      <c r="A30" s="68">
        <v>9</v>
      </c>
      <c r="B30" s="69" t="s">
        <v>1072</v>
      </c>
      <c r="C30" s="69" t="s">
        <v>1111</v>
      </c>
      <c r="D30" s="70" t="s">
        <v>1112</v>
      </c>
      <c r="E30" s="80"/>
      <c r="F30" s="80"/>
      <c r="G30" s="80"/>
      <c r="H30" s="80"/>
      <c r="I30" s="80"/>
      <c r="J30" s="80"/>
    </row>
    <row r="31" spans="1:10" ht="25.5" x14ac:dyDescent="0.25">
      <c r="A31" s="68">
        <v>6</v>
      </c>
      <c r="B31" s="71" t="s">
        <v>1072</v>
      </c>
      <c r="C31" s="71" t="s">
        <v>1113</v>
      </c>
      <c r="D31" s="70" t="s">
        <v>1114</v>
      </c>
      <c r="E31" s="80"/>
      <c r="F31" s="80"/>
      <c r="G31" s="80"/>
      <c r="H31" s="80"/>
      <c r="I31" s="80"/>
      <c r="J31" s="80"/>
    </row>
    <row r="32" spans="1:10" x14ac:dyDescent="0.25">
      <c r="A32" s="68"/>
      <c r="B32" s="71"/>
      <c r="C32" s="71"/>
      <c r="D32" s="70"/>
      <c r="E32" s="80"/>
      <c r="F32" s="80"/>
      <c r="G32" s="80"/>
      <c r="H32" s="80"/>
      <c r="I32" s="80"/>
      <c r="J32" s="80"/>
    </row>
    <row r="33" spans="1:10" ht="20.100000000000001" customHeight="1" x14ac:dyDescent="0.25">
      <c r="A33" s="72"/>
      <c r="B33" s="73"/>
      <c r="C33" s="73"/>
      <c r="D33" s="74" t="s">
        <v>1115</v>
      </c>
      <c r="E33" s="81">
        <f t="shared" ref="E33:J33" si="0">SUM(E11:E32)</f>
        <v>0</v>
      </c>
      <c r="F33" s="81">
        <f t="shared" si="0"/>
        <v>0</v>
      </c>
      <c r="G33" s="81">
        <f t="shared" si="0"/>
        <v>0</v>
      </c>
      <c r="H33" s="81">
        <f t="shared" si="0"/>
        <v>0</v>
      </c>
      <c r="I33" s="81">
        <f t="shared" si="0"/>
        <v>0</v>
      </c>
      <c r="J33" s="81">
        <f t="shared" si="0"/>
        <v>0</v>
      </c>
    </row>
    <row r="36" spans="1:10" ht="25.5" x14ac:dyDescent="0.25">
      <c r="A36" s="200"/>
      <c r="B36" s="200" t="s">
        <v>1063</v>
      </c>
      <c r="C36" s="200"/>
      <c r="D36" s="200" t="s">
        <v>1116</v>
      </c>
      <c r="E36" s="201" t="s">
        <v>1066</v>
      </c>
      <c r="F36" s="201" t="s">
        <v>1067</v>
      </c>
      <c r="G36" s="201" t="s">
        <v>1068</v>
      </c>
      <c r="H36" s="201" t="s">
        <v>1069</v>
      </c>
      <c r="I36" s="201" t="s">
        <v>1070</v>
      </c>
      <c r="J36" s="201" t="s">
        <v>1071</v>
      </c>
    </row>
    <row r="37" spans="1:10" ht="90" x14ac:dyDescent="0.25">
      <c r="A37" s="57">
        <v>1</v>
      </c>
      <c r="B37" s="78" t="s">
        <v>1117</v>
      </c>
      <c r="C37" s="199"/>
      <c r="D37" s="77" t="s">
        <v>1118</v>
      </c>
      <c r="E37" s="80"/>
      <c r="F37" s="80"/>
      <c r="G37" s="80"/>
      <c r="H37" s="80"/>
      <c r="I37" s="80"/>
      <c r="J37" s="80"/>
    </row>
    <row r="38" spans="1:10" ht="90" x14ac:dyDescent="0.25">
      <c r="A38" s="57">
        <v>2</v>
      </c>
      <c r="B38" s="78" t="s">
        <v>1119</v>
      </c>
      <c r="C38" s="199"/>
      <c r="D38" s="77" t="s">
        <v>1120</v>
      </c>
      <c r="E38" s="80"/>
      <c r="F38" s="80"/>
      <c r="G38" s="80"/>
      <c r="H38" s="80"/>
      <c r="I38" s="80"/>
      <c r="J38" s="80"/>
    </row>
    <row r="39" spans="1:10" ht="90" x14ac:dyDescent="0.25">
      <c r="A39" s="57">
        <v>3</v>
      </c>
      <c r="B39" s="78" t="s">
        <v>1121</v>
      </c>
      <c r="C39" s="199"/>
      <c r="D39" s="77" t="s">
        <v>1122</v>
      </c>
      <c r="E39" s="80"/>
      <c r="F39" s="80"/>
      <c r="G39" s="80"/>
      <c r="H39" s="80"/>
      <c r="I39" s="80"/>
      <c r="J39" s="80"/>
    </row>
    <row r="40" spans="1:10" ht="90" x14ac:dyDescent="0.25">
      <c r="A40" s="57">
        <v>4</v>
      </c>
      <c r="B40" s="78" t="s">
        <v>1123</v>
      </c>
      <c r="C40" s="199"/>
      <c r="D40" s="77" t="s">
        <v>1124</v>
      </c>
      <c r="E40" s="80"/>
      <c r="F40" s="80"/>
      <c r="G40" s="80"/>
      <c r="H40" s="80"/>
      <c r="I40" s="80"/>
      <c r="J40" s="80"/>
    </row>
    <row r="41" spans="1:10" x14ac:dyDescent="0.25">
      <c r="A41" s="68"/>
      <c r="B41" s="71"/>
      <c r="C41" s="71"/>
      <c r="D41" s="70"/>
      <c r="E41" s="80"/>
      <c r="F41" s="80"/>
      <c r="G41" s="80"/>
      <c r="H41" s="80"/>
      <c r="I41" s="80"/>
      <c r="J41" s="80"/>
    </row>
    <row r="42" spans="1:10" ht="20.100000000000001" customHeight="1" x14ac:dyDescent="0.25">
      <c r="A42" s="202"/>
      <c r="B42" s="203"/>
      <c r="C42" s="203"/>
      <c r="D42" s="204" t="s">
        <v>1115</v>
      </c>
      <c r="E42" s="205">
        <f t="shared" ref="E42:J42" si="1">SUM(E37:E41)</f>
        <v>0</v>
      </c>
      <c r="F42" s="205">
        <f t="shared" si="1"/>
        <v>0</v>
      </c>
      <c r="G42" s="205">
        <f t="shared" si="1"/>
        <v>0</v>
      </c>
      <c r="H42" s="205">
        <f t="shared" si="1"/>
        <v>0</v>
      </c>
      <c r="I42" s="205">
        <f t="shared" si="1"/>
        <v>0</v>
      </c>
      <c r="J42" s="205">
        <f t="shared" si="1"/>
        <v>0</v>
      </c>
    </row>
    <row r="45" spans="1:10" x14ac:dyDescent="0.25">
      <c r="A45" s="82"/>
      <c r="B45" s="83"/>
      <c r="C45" s="83"/>
      <c r="D45" s="84" t="s">
        <v>1125</v>
      </c>
      <c r="E45" s="85">
        <f t="shared" ref="E45:J45" si="2">E33-E42</f>
        <v>0</v>
      </c>
      <c r="F45" s="85">
        <f t="shared" si="2"/>
        <v>0</v>
      </c>
      <c r="G45" s="85">
        <f t="shared" si="2"/>
        <v>0</v>
      </c>
      <c r="H45" s="85">
        <f t="shared" si="2"/>
        <v>0</v>
      </c>
      <c r="I45" s="85">
        <f t="shared" si="2"/>
        <v>0</v>
      </c>
      <c r="J45" s="86">
        <f t="shared" si="2"/>
        <v>0</v>
      </c>
    </row>
    <row r="48" spans="1:10" x14ac:dyDescent="0.25">
      <c r="B48" s="256" t="s">
        <v>1126</v>
      </c>
      <c r="C48" s="256" t="s">
        <v>1127</v>
      </c>
      <c r="D48" s="256" t="s">
        <v>1128</v>
      </c>
      <c r="E48" s="257" t="s">
        <v>1000</v>
      </c>
      <c r="F48" s="258"/>
    </row>
    <row r="49" spans="2:6" ht="18" x14ac:dyDescent="0.25">
      <c r="B49" s="259" t="s">
        <v>1136</v>
      </c>
      <c r="C49" s="259" t="s">
        <v>1132</v>
      </c>
      <c r="D49" s="259" t="s">
        <v>1133</v>
      </c>
      <c r="E49" s="260" t="s">
        <v>1129</v>
      </c>
      <c r="F49" s="261"/>
    </row>
    <row r="50" spans="2:6" x14ac:dyDescent="0.25">
      <c r="B50" s="256" t="s">
        <v>1130</v>
      </c>
      <c r="C50" s="262" t="s">
        <v>1131</v>
      </c>
      <c r="D50" s="262" t="s">
        <v>1131</v>
      </c>
      <c r="E50" s="263" t="s">
        <v>1131</v>
      </c>
      <c r="F50" s="264"/>
    </row>
    <row r="51" spans="2:6" x14ac:dyDescent="0.25">
      <c r="B51" s="265" t="s">
        <v>1134</v>
      </c>
      <c r="C51" s="266">
        <v>44699</v>
      </c>
      <c r="D51" s="266">
        <v>44705</v>
      </c>
      <c r="E51" s="267" t="s">
        <v>1135</v>
      </c>
      <c r="F51" s="268"/>
    </row>
  </sheetData>
  <sortState ref="A12:J31">
    <sortCondition ref="C12:C31"/>
  </sortState>
  <mergeCells count="4">
    <mergeCell ref="E48:F48"/>
    <mergeCell ref="E49:F49"/>
    <mergeCell ref="E50:F50"/>
    <mergeCell ref="E51:F51"/>
  </mergeCells>
  <dataValidations count="1">
    <dataValidation type="list" allowBlank="1" showInputMessage="1" showErrorMessage="1" sqref="C8" xr:uid="{06D34F93-930E-43B0-86C9-69926D4C826A}">
      <formula1>PERIODO</formula1>
    </dataValidation>
  </dataValidations>
  <printOptions horizontalCentered="1"/>
  <pageMargins left="0.70866141732283472" right="0.70866141732283472" top="0.74803149606299213" bottom="0.39370078740157483" header="0.31496062992125984" footer="0.31496062992125984"/>
  <pageSetup scale="4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308</vt:i4>
      </vt:variant>
    </vt:vector>
  </HeadingPairs>
  <TitlesOfParts>
    <vt:vector size="313" baseType="lpstr">
      <vt:lpstr>Datos</vt:lpstr>
      <vt:lpstr>Productos-Criterios</vt:lpstr>
      <vt:lpstr>1. Etapa Planeación</vt:lpstr>
      <vt:lpstr>2. Ejecucion MyMI</vt:lpstr>
      <vt:lpstr>3. Ejecución presupuestal</vt:lpstr>
      <vt:lpstr>ACACÍAS</vt:lpstr>
      <vt:lpstr>ACANDÍ</vt:lpstr>
      <vt:lpstr>ACTIVIDADES</vt:lpstr>
      <vt:lpstr>AGUACHICA</vt:lpstr>
      <vt:lpstr>AGUADA</vt:lpstr>
      <vt:lpstr>AGUSTÍN.CODAZZI</vt:lpstr>
      <vt:lpstr>ALBANIA.Caquetá</vt:lpstr>
      <vt:lpstr>ALBANIA.Santander</vt:lpstr>
      <vt:lpstr>AMAZONAS</vt:lpstr>
      <vt:lpstr>ANTIOQUIA</vt:lpstr>
      <vt:lpstr>APARTADÓ</vt:lpstr>
      <vt:lpstr>APÍA</vt:lpstr>
      <vt:lpstr>ARACATACA</vt:lpstr>
      <vt:lpstr>ARAUCA</vt:lpstr>
      <vt:lpstr>ARAUCA.</vt:lpstr>
      <vt:lpstr>'3. Ejecución presupuestal'!Área_de_impresión</vt:lpstr>
      <vt:lpstr>ARIGUANÍ</vt:lpstr>
      <vt:lpstr>ARMENIA</vt:lpstr>
      <vt:lpstr>ARMENIA.</vt:lpstr>
      <vt:lpstr>ATLÁNTICO</vt:lpstr>
      <vt:lpstr>AYAPEL</vt:lpstr>
      <vt:lpstr>BAGADÓ</vt:lpstr>
      <vt:lpstr>BAHÍA.SOLANO</vt:lpstr>
      <vt:lpstr>BAJO.BAUDÓ</vt:lpstr>
      <vt:lpstr>BARRANCABERMEJA</vt:lpstr>
      <vt:lpstr>BARRANCOMINAS</vt:lpstr>
      <vt:lpstr>BARRANQUILLA</vt:lpstr>
      <vt:lpstr>BARRANQUILLA.</vt:lpstr>
      <vt:lpstr>BECERRIL</vt:lpstr>
      <vt:lpstr>BELÉN.DE.LOS.ANDAQUÍES</vt:lpstr>
      <vt:lpstr>BELÉN.DE.UMBRÍA</vt:lpstr>
      <vt:lpstr>BOCHALEMA</vt:lpstr>
      <vt:lpstr>BOGOTÁ</vt:lpstr>
      <vt:lpstr>BOGOTÁ.</vt:lpstr>
      <vt:lpstr>BOGOTÁ.D.C.</vt:lpstr>
      <vt:lpstr>BOGOTÁ.D.C._</vt:lpstr>
      <vt:lpstr>BOGOTÁ_</vt:lpstr>
      <vt:lpstr>BOLIVAR</vt:lpstr>
      <vt:lpstr>BOLIVAR.</vt:lpstr>
      <vt:lpstr>BOYACÁ</vt:lpstr>
      <vt:lpstr>BUCARAMANGA</vt:lpstr>
      <vt:lpstr>BUCARAMANGA.</vt:lpstr>
      <vt:lpstr>BUENAVENTURA</vt:lpstr>
      <vt:lpstr>CABUYARO</vt:lpstr>
      <vt:lpstr>CÁCOTA</vt:lpstr>
      <vt:lpstr>CAIMITO</vt:lpstr>
      <vt:lpstr>CALARCA</vt:lpstr>
      <vt:lpstr>CALDAS</vt:lpstr>
      <vt:lpstr>CALI</vt:lpstr>
      <vt:lpstr>CALI.</vt:lpstr>
      <vt:lpstr>CALOTO</vt:lpstr>
      <vt:lpstr>CAMPO.ALEGRRE</vt:lpstr>
      <vt:lpstr>CANALETE</vt:lpstr>
      <vt:lpstr>CAQUETÁ</vt:lpstr>
      <vt:lpstr>CARTAGENA</vt:lpstr>
      <vt:lpstr>CARTAGENA.</vt:lpstr>
      <vt:lpstr>CARTAGO</vt:lpstr>
      <vt:lpstr>CASANARE</vt:lpstr>
      <vt:lpstr>CAUCA</vt:lpstr>
      <vt:lpstr>CESAR</vt:lpstr>
      <vt:lpstr>CHALÁN</vt:lpstr>
      <vt:lpstr>CHAPARRAL</vt:lpstr>
      <vt:lpstr>CHARALÁ</vt:lpstr>
      <vt:lpstr>CHIGORODÓ</vt:lpstr>
      <vt:lpstr>CHIMICHAGUA</vt:lpstr>
      <vt:lpstr>CHINCHINÁ</vt:lpstr>
      <vt:lpstr>CHIPATÁ</vt:lpstr>
      <vt:lpstr>CHIQUINQUIRÁ</vt:lpstr>
      <vt:lpstr>CHIRIGUANÁ</vt:lpstr>
      <vt:lpstr>CHITA</vt:lpstr>
      <vt:lpstr>CHOCÓ</vt:lpstr>
      <vt:lpstr>CIÉNAGA</vt:lpstr>
      <vt:lpstr>CODIGO_DEPTO</vt:lpstr>
      <vt:lpstr>CODIGO_SECCIONAL</vt:lpstr>
      <vt:lpstr>COLÓN</vt:lpstr>
      <vt:lpstr>COLOSÓ</vt:lpstr>
      <vt:lpstr>CONDOTO</vt:lpstr>
      <vt:lpstr>CONFINES</vt:lpstr>
      <vt:lpstr>COORDINACIONES</vt:lpstr>
      <vt:lpstr>CÓRDOBA</vt:lpstr>
      <vt:lpstr>CORINTO</vt:lpstr>
      <vt:lpstr>COROZAL</vt:lpstr>
      <vt:lpstr>CRAVO.NORTE</vt:lpstr>
      <vt:lpstr>CÚCUTA</vt:lpstr>
      <vt:lpstr>CUMARIBO</vt:lpstr>
      <vt:lpstr>CUMBAL</vt:lpstr>
      <vt:lpstr>CUNDINAMARCA</vt:lpstr>
      <vt:lpstr>CURUMANIÍ</vt:lpstr>
      <vt:lpstr>Despachos_Productos</vt:lpstr>
      <vt:lpstr>DOS.QUEBRADAS</vt:lpstr>
      <vt:lpstr>EDIFICIO</vt:lpstr>
      <vt:lpstr>EL.BANCO</vt:lpstr>
      <vt:lpstr>EL.CÁRMEN.DE.ATRATO</vt:lpstr>
      <vt:lpstr>EL.CARMEN.DE.CHUCURÍ</vt:lpstr>
      <vt:lpstr>EL.CASTILLO</vt:lpstr>
      <vt:lpstr>EL.COCUY</vt:lpstr>
      <vt:lpstr>EL.PIÑÓN</vt:lpstr>
      <vt:lpstr>EL.TABLÓN.DE.GÓMEZ</vt:lpstr>
      <vt:lpstr>EL.TAMBO</vt:lpstr>
      <vt:lpstr>EL_DOVIO</vt:lpstr>
      <vt:lpstr>ELÍAS</vt:lpstr>
      <vt:lpstr>ENVIGADO</vt:lpstr>
      <vt:lpstr>ESPINAL</vt:lpstr>
      <vt:lpstr>FACATATIVÁ</vt:lpstr>
      <vt:lpstr>FLORENCIA</vt:lpstr>
      <vt:lpstr>FONSECA</vt:lpstr>
      <vt:lpstr>'1. Etapa Planeación'!FORMATO1</vt:lpstr>
      <vt:lpstr>FORMATO1</vt:lpstr>
      <vt:lpstr>FORTUL</vt:lpstr>
      <vt:lpstr>FRANCISCO.PIZARRO</vt:lpstr>
      <vt:lpstr>FRESNO</vt:lpstr>
      <vt:lpstr>FUNDACIÓN</vt:lpstr>
      <vt:lpstr>GACHETÁ</vt:lpstr>
      <vt:lpstr>GARAGOA</vt:lpstr>
      <vt:lpstr>GARZÓN</vt:lpstr>
      <vt:lpstr>GIRALDO</vt:lpstr>
      <vt:lpstr>GIRARDOT</vt:lpstr>
      <vt:lpstr>GRANADA</vt:lpstr>
      <vt:lpstr>GUADALAJARA.DE.BUGA</vt:lpstr>
      <vt:lpstr>GUAINÍA</vt:lpstr>
      <vt:lpstr>GUAMO</vt:lpstr>
      <vt:lpstr>GUAPÍ</vt:lpstr>
      <vt:lpstr>GUÁTICA</vt:lpstr>
      <vt:lpstr>GUAVIARE</vt:lpstr>
      <vt:lpstr>GÜEPSA</vt:lpstr>
      <vt:lpstr>GUICÁN.DE.LA.SIERRA</vt:lpstr>
      <vt:lpstr>HONDA</vt:lpstr>
      <vt:lpstr>HUILA</vt:lpstr>
      <vt:lpstr>IBAGUÉ</vt:lpstr>
      <vt:lpstr>IBAGUÉ.</vt:lpstr>
      <vt:lpstr>ITSMINA</vt:lpstr>
      <vt:lpstr>JURADÓ</vt:lpstr>
      <vt:lpstr>LA.BELLEZA</vt:lpstr>
      <vt:lpstr>LA.GLORIA</vt:lpstr>
      <vt:lpstr>LA.JAGUA.DE.IBIRICO</vt:lpstr>
      <vt:lpstr>LA.PAZ</vt:lpstr>
      <vt:lpstr>LA.PRIMAVERA</vt:lpstr>
      <vt:lpstr>LA.SALINA</vt:lpstr>
      <vt:lpstr>LA.UNIÓN.Nariño</vt:lpstr>
      <vt:lpstr>LA.UNIÓN.Sucre</vt:lpstr>
      <vt:lpstr>LA.VICTORIA</vt:lpstr>
      <vt:lpstr>LA_DORADA</vt:lpstr>
      <vt:lpstr>LA_GUAJIRA</vt:lpstr>
      <vt:lpstr>LA_PLATA</vt:lpstr>
      <vt:lpstr>LABRANZAGRANDE</vt:lpstr>
      <vt:lpstr>LEIVA</vt:lpstr>
      <vt:lpstr>LÉRIDA</vt:lpstr>
      <vt:lpstr>LETICIA</vt:lpstr>
      <vt:lpstr>LÍBANO</vt:lpstr>
      <vt:lpstr>LLORÓ</vt:lpstr>
      <vt:lpstr>LOS.ANDES</vt:lpstr>
      <vt:lpstr>LOS.PATIOS</vt:lpstr>
      <vt:lpstr>MAGANGUÉ</vt:lpstr>
      <vt:lpstr>MAGDALENA</vt:lpstr>
      <vt:lpstr>MAJAGUAL</vt:lpstr>
      <vt:lpstr>MANAURE.BALCÓN.DEL.CESAR</vt:lpstr>
      <vt:lpstr>MANIZALEZ</vt:lpstr>
      <vt:lpstr>MANIZALEZ.</vt:lpstr>
      <vt:lpstr>MEDELLÍN</vt:lpstr>
      <vt:lpstr>MEDELLÍN.</vt:lpstr>
      <vt:lpstr>MELGAR</vt:lpstr>
      <vt:lpstr>META</vt:lpstr>
      <vt:lpstr>MISTRATÓ</vt:lpstr>
      <vt:lpstr>MITÚ</vt:lpstr>
      <vt:lpstr>MOCOA</vt:lpstr>
      <vt:lpstr>MOMPÓS</vt:lpstr>
      <vt:lpstr>MONTELÍBANO</vt:lpstr>
      <vt:lpstr>MONTERÍA</vt:lpstr>
      <vt:lpstr>MONTERÍA.</vt:lpstr>
      <vt:lpstr>MORROA</vt:lpstr>
      <vt:lpstr>MOSQUERA</vt:lpstr>
      <vt:lpstr>MURINDÓ</vt:lpstr>
      <vt:lpstr>NARIÑO</vt:lpstr>
      <vt:lpstr>NEIVA</vt:lpstr>
      <vt:lpstr>NEIVA.</vt:lpstr>
      <vt:lpstr>NIVEL_CENTRAL</vt:lpstr>
      <vt:lpstr>NIVEL_IMPORTANCIA</vt:lpstr>
      <vt:lpstr>NORTE.DE.SANTANDER</vt:lpstr>
      <vt:lpstr>NÓVITA</vt:lpstr>
      <vt:lpstr>NUQUÍ</vt:lpstr>
      <vt:lpstr>OBANDO</vt:lpstr>
      <vt:lpstr>OCAÑA</vt:lpstr>
      <vt:lpstr>ORITO</vt:lpstr>
      <vt:lpstr>OROCUÉ</vt:lpstr>
      <vt:lpstr>PALERMO</vt:lpstr>
      <vt:lpstr>PALMIRA</vt:lpstr>
      <vt:lpstr>PALMITO</vt:lpstr>
      <vt:lpstr>PAMPLONA</vt:lpstr>
      <vt:lpstr>PASTO</vt:lpstr>
      <vt:lpstr>PASTO.</vt:lpstr>
      <vt:lpstr>PATÍA</vt:lpstr>
      <vt:lpstr>PAUNA</vt:lpstr>
      <vt:lpstr>PAYA</vt:lpstr>
      <vt:lpstr>PAZ.DE.ARIPORO</vt:lpstr>
      <vt:lpstr>PEREIRA</vt:lpstr>
      <vt:lpstr>PEREIRA.</vt:lpstr>
      <vt:lpstr>PERIODO</vt:lpstr>
      <vt:lpstr>PISBA</vt:lpstr>
      <vt:lpstr>PITALITO</vt:lpstr>
      <vt:lpstr>PLANETA_RICA</vt:lpstr>
      <vt:lpstr>PLATO</vt:lpstr>
      <vt:lpstr>POPAYÁN</vt:lpstr>
      <vt:lpstr>POPAYÁN.</vt:lpstr>
      <vt:lpstr>PRODUCTOS</vt:lpstr>
      <vt:lpstr>PUEBLO.RICO</vt:lpstr>
      <vt:lpstr>PUERTO.CARREÑO</vt:lpstr>
      <vt:lpstr>PUERTO.INÍRIDA</vt:lpstr>
      <vt:lpstr>PUERTO.LIBERTADOR</vt:lpstr>
      <vt:lpstr>PUERTO.LLERAS</vt:lpstr>
      <vt:lpstr>PUERTO.NARIÑO</vt:lpstr>
      <vt:lpstr>PUERTO.PARRA</vt:lpstr>
      <vt:lpstr>PUERTO.RICO</vt:lpstr>
      <vt:lpstr>PUERTO.RONDÓN</vt:lpstr>
      <vt:lpstr>PUERTO.TEJADA</vt:lpstr>
      <vt:lpstr>PUERTO.WILCHES</vt:lpstr>
      <vt:lpstr>PURIFFICACIÓN</vt:lpstr>
      <vt:lpstr>PUTUMAYO</vt:lpstr>
      <vt:lpstr>QUIBDÓ</vt:lpstr>
      <vt:lpstr>QUINCHÍA</vt:lpstr>
      <vt:lpstr>QUINDÍO</vt:lpstr>
      <vt:lpstr>RAMIRIQUÍ</vt:lpstr>
      <vt:lpstr>RÁQUIRA</vt:lpstr>
      <vt:lpstr>REMOLINO</vt:lpstr>
      <vt:lpstr>RIOFRÍO</vt:lpstr>
      <vt:lpstr>RIOHACHA</vt:lpstr>
      <vt:lpstr>RIONEGRO</vt:lpstr>
      <vt:lpstr>RIOSUCIO.Caldas</vt:lpstr>
      <vt:lpstr>RIOSUCIO.Chocó</vt:lpstr>
      <vt:lpstr>RISARALDA</vt:lpstr>
      <vt:lpstr>ROLDANILLO</vt:lpstr>
      <vt:lpstr>SABANALARGA</vt:lpstr>
      <vt:lpstr>SAHAGÚN</vt:lpstr>
      <vt:lpstr>SALADOBLANCO</vt:lpstr>
      <vt:lpstr>SALAMINA</vt:lpstr>
      <vt:lpstr>SAMANÁ</vt:lpstr>
      <vt:lpstr>SAMPUÉS</vt:lpstr>
      <vt:lpstr>SAN.ANDRÉS</vt:lpstr>
      <vt:lpstr>SAN.ANDRÉS.Y.PROVIDENCIA</vt:lpstr>
      <vt:lpstr>SAN.BENITO.ABAD</vt:lpstr>
      <vt:lpstr>SAN.CARLOS</vt:lpstr>
      <vt:lpstr>SAN.DIEGO</vt:lpstr>
      <vt:lpstr>SAN.FELIPE</vt:lpstr>
      <vt:lpstr>SAN.JOSÉ.DE.CÚCUTA</vt:lpstr>
      <vt:lpstr>SAN.JOSÉ.DE.GUAVIARE</vt:lpstr>
      <vt:lpstr>SAN.JOSE.DE.TOLUVIEJO</vt:lpstr>
      <vt:lpstr>SAN.JOSÉ.DEL.MAR</vt:lpstr>
      <vt:lpstr>SAN.JUAN.DEL.CESAR</vt:lpstr>
      <vt:lpstr>SAN.JUAN.NEPOMUCENO</vt:lpstr>
      <vt:lpstr>SAN.LUIS.DE.SINCÉ</vt:lpstr>
      <vt:lpstr>SAN.MARCOS</vt:lpstr>
      <vt:lpstr>SAN.SEBASTIÁN.DE.BUENAVENTURA</vt:lpstr>
      <vt:lpstr>SAN.ZENÓN</vt:lpstr>
      <vt:lpstr>SAN_ANDRÉS.DE.TUMACO</vt:lpstr>
      <vt:lpstr>SAN_GIL</vt:lpstr>
      <vt:lpstr>SANTA.ANA</vt:lpstr>
      <vt:lpstr>SANTA.MARTA</vt:lpstr>
      <vt:lpstr>SANTA.MARTA.</vt:lpstr>
      <vt:lpstr>SANTA.ROSA.DE.VITERBO</vt:lpstr>
      <vt:lpstr>SANTANDER</vt:lpstr>
      <vt:lpstr>SANTANDER.DE.QUILICHAO</vt:lpstr>
      <vt:lpstr>SECCIONAL</vt:lpstr>
      <vt:lpstr>SIMITÍ</vt:lpstr>
      <vt:lpstr>SINCELEJO</vt:lpstr>
      <vt:lpstr>SINCELEJO.</vt:lpstr>
      <vt:lpstr>SOACHA</vt:lpstr>
      <vt:lpstr>SOCORRO</vt:lpstr>
      <vt:lpstr>SOGAMOSO</vt:lpstr>
      <vt:lpstr>SOPORTES</vt:lpstr>
      <vt:lpstr>SUCRE</vt:lpstr>
      <vt:lpstr>SUCRE.</vt:lpstr>
      <vt:lpstr>SURATÁ</vt:lpstr>
      <vt:lpstr>TADÓ</vt:lpstr>
      <vt:lpstr>TAMALAMEQUE</vt:lpstr>
      <vt:lpstr>TÁMARA</vt:lpstr>
      <vt:lpstr>TAME</vt:lpstr>
      <vt:lpstr>TAMINANGO</vt:lpstr>
      <vt:lpstr>TESALIA</vt:lpstr>
      <vt:lpstr>TIBÚ</vt:lpstr>
      <vt:lpstr>TIERRALTA</vt:lpstr>
      <vt:lpstr>TIMANÁ</vt:lpstr>
      <vt:lpstr>TOLIMA</vt:lpstr>
      <vt:lpstr>TRINIDAD</vt:lpstr>
      <vt:lpstr>TUNJA</vt:lpstr>
      <vt:lpstr>TUNJA.</vt:lpstr>
      <vt:lpstr>TUNUNGUÁ</vt:lpstr>
      <vt:lpstr>TÚQUERRES</vt:lpstr>
      <vt:lpstr>TURBACO</vt:lpstr>
      <vt:lpstr>UNGUÍA</vt:lpstr>
      <vt:lpstr>URIBIA</vt:lpstr>
      <vt:lpstr>VALENCIA</vt:lpstr>
      <vt:lpstr>VALLE.DEL.CAUCA</vt:lpstr>
      <vt:lpstr>VALLE.DEL.GUAMUEZ</vt:lpstr>
      <vt:lpstr>VALLE.DEL.ROSARIO</vt:lpstr>
      <vt:lpstr>VALLEDUPAR</vt:lpstr>
      <vt:lpstr>VALLEDUPAR.</vt:lpstr>
      <vt:lpstr>VAUPÉS</vt:lpstr>
      <vt:lpstr>VÉLEZ</vt:lpstr>
      <vt:lpstr>VICHADA</vt:lpstr>
      <vt:lpstr>VILLAGARZÓN</vt:lpstr>
      <vt:lpstr>VILLANUEVA</vt:lpstr>
      <vt:lpstr>VILLAVICENCIO</vt:lpstr>
      <vt:lpstr>VILLAVICENCIO.</vt:lpstr>
      <vt:lpstr>YACOPÍ</vt:lpstr>
      <vt:lpstr>YAGUARÁ</vt:lpstr>
      <vt:lpstr>YONDÓ</vt:lpstr>
      <vt:lpstr>YOPAL</vt:lpstr>
      <vt:lpstr>YUMBO</vt:lpstr>
      <vt:lpstr>ZIPAQUIRÁ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MERCHAN</dc:creator>
  <cp:keywords/>
  <dc:description/>
  <cp:lastModifiedBy>Nelson Reinaldo Rincon Bernal</cp:lastModifiedBy>
  <cp:revision/>
  <cp:lastPrinted>2022-06-14T16:12:00Z</cp:lastPrinted>
  <dcterms:created xsi:type="dcterms:W3CDTF">2020-11-29T00:03:16Z</dcterms:created>
  <dcterms:modified xsi:type="dcterms:W3CDTF">2022-06-14T17:56:49Z</dcterms:modified>
  <cp:category/>
  <cp:contentStatus/>
</cp:coreProperties>
</file>