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Yortegaa\Documents\Consejo_Superior_Judicatura\Rendicion_cuentas\2024\Documentos_24\Cadena_valor_24\"/>
    </mc:Choice>
  </mc:AlternateContent>
  <xr:revisionPtr revIDLastSave="0" documentId="13_ncr:1_{D521FD7F-161F-4C91-B181-97FA75CC368B}" xr6:coauthVersionLast="47" xr6:coauthVersionMax="47" xr10:uidLastSave="{00000000-0000-0000-0000-000000000000}"/>
  <bookViews>
    <workbookView xWindow="-120" yWindow="-120" windowWidth="29040" windowHeight="15720" activeTab="2" xr2:uid="{67708060-86D5-49BC-AB32-9CBCA0AE3491}"/>
  </bookViews>
  <sheets>
    <sheet name="Inicio" sheetId="4" r:id="rId1"/>
    <sheet name="Estrategia" sheetId="3" r:id="rId2"/>
    <sheet name="Plan_acción" sheetId="6" r:id="rId3"/>
    <sheet name="Seguimiento" sheetId="8" r:id="rId4"/>
    <sheet name="Indicador 1" sheetId="9" r:id="rId5"/>
    <sheet name="Listas" sheetId="7" state="hidden" r:id="rId6"/>
  </sheets>
  <definedNames>
    <definedName name="_xlnm._FilterDatabase" localSheetId="2" hidden="1">Plan_acción!$A$2:$H$142</definedName>
    <definedName name="_xlnm.Print_Area" localSheetId="0">Inicio!$A$1:$S$24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1" i="8" l="1"/>
  <c r="M52" i="8" s="1"/>
  <c r="AA7" i="8"/>
  <c r="D12" i="9"/>
  <c r="O13" i="9"/>
  <c r="P14" i="9"/>
  <c r="O14" i="9"/>
  <c r="M14" i="9"/>
  <c r="P13" i="9"/>
  <c r="P12" i="9"/>
  <c r="O12" i="9"/>
  <c r="N13" i="9"/>
  <c r="M13" i="9"/>
  <c r="M12" i="9"/>
  <c r="L12" i="9"/>
  <c r="D14" i="9"/>
  <c r="AA21" i="8" l="1"/>
  <c r="AA20" i="8"/>
  <c r="AA19" i="8"/>
  <c r="AA18" i="8"/>
  <c r="AA17" i="8"/>
  <c r="AA16" i="8"/>
  <c r="AA15" i="8"/>
  <c r="AA13" i="8"/>
  <c r="AA14" i="8"/>
  <c r="AA12" i="8"/>
  <c r="AA11" i="8"/>
  <c r="AA10" i="8"/>
  <c r="AA9" i="8"/>
  <c r="AA8" i="8"/>
  <c r="AB7" i="8"/>
  <c r="AA6" i="8"/>
  <c r="AA5" i="8"/>
  <c r="AA4" i="8"/>
  <c r="AA3" i="8"/>
  <c r="G51" i="8"/>
  <c r="F12" i="9" s="1"/>
  <c r="AA26" i="8"/>
  <c r="AA43" i="8"/>
  <c r="AA44" i="8"/>
  <c r="AC49" i="8"/>
  <c r="AD49" i="8" s="1"/>
  <c r="AC48" i="8"/>
  <c r="AC47" i="8"/>
  <c r="AC45" i="8"/>
  <c r="AD45" i="8" s="1"/>
  <c r="AC44" i="8"/>
  <c r="AC43" i="8"/>
  <c r="AC42" i="8"/>
  <c r="AC41" i="8"/>
  <c r="AC40" i="8"/>
  <c r="AC39" i="8"/>
  <c r="AC38" i="8"/>
  <c r="AC37" i="8"/>
  <c r="AC35" i="8"/>
  <c r="AD35" i="8" s="1"/>
  <c r="AC34" i="8"/>
  <c r="AC33" i="8"/>
  <c r="AC31" i="8"/>
  <c r="AC32" i="8"/>
  <c r="AC30" i="8"/>
  <c r="AC29" i="8"/>
  <c r="AC27" i="8"/>
  <c r="AD27" i="8" s="1"/>
  <c r="AC26" i="8"/>
  <c r="AC25" i="8"/>
  <c r="AC24" i="8"/>
  <c r="AC23" i="8"/>
  <c r="AC22" i="8"/>
  <c r="AC21" i="8"/>
  <c r="AD21" i="8" s="1"/>
  <c r="AC20" i="8"/>
  <c r="AC19" i="8"/>
  <c r="AC18" i="8"/>
  <c r="AC17" i="8"/>
  <c r="AD17" i="8" s="1"/>
  <c r="AC16" i="8"/>
  <c r="AC15" i="8"/>
  <c r="AC13" i="8"/>
  <c r="AC14" i="8"/>
  <c r="AC12" i="8"/>
  <c r="AC11" i="8"/>
  <c r="AC10" i="8"/>
  <c r="AC9" i="8"/>
  <c r="AC8" i="8"/>
  <c r="AC7" i="8"/>
  <c r="AD7" i="8" s="1"/>
  <c r="AC6" i="8"/>
  <c r="AC5" i="8"/>
  <c r="AD5" i="8" s="1"/>
  <c r="AC4" i="8"/>
  <c r="AC3" i="8"/>
  <c r="AD3" i="8" s="1"/>
  <c r="AA49" i="8"/>
  <c r="AA48" i="8"/>
  <c r="AA47" i="8"/>
  <c r="AA45" i="8"/>
  <c r="AB45" i="8" s="1"/>
  <c r="AA42" i="8"/>
  <c r="AA41" i="8"/>
  <c r="AB41" i="8" s="1"/>
  <c r="AA40" i="8"/>
  <c r="AA39" i="8"/>
  <c r="AA38" i="8"/>
  <c r="AA37" i="8"/>
  <c r="AA35" i="8"/>
  <c r="AA34" i="8"/>
  <c r="AA33" i="8"/>
  <c r="AA32" i="8"/>
  <c r="AA31" i="8"/>
  <c r="AA30" i="8"/>
  <c r="AB29" i="8" s="1"/>
  <c r="AA29" i="8"/>
  <c r="AA27" i="8"/>
  <c r="AA25" i="8"/>
  <c r="AA24" i="8"/>
  <c r="AA23" i="8"/>
  <c r="AA22" i="8"/>
  <c r="AD41" i="8" l="1"/>
  <c r="AE41" i="8" s="1"/>
  <c r="AB35" i="8"/>
  <c r="I54" i="8"/>
  <c r="AD19" i="8"/>
  <c r="AD15" i="8"/>
  <c r="AD37" i="8"/>
  <c r="AB21" i="8"/>
  <c r="AE21" i="8" s="1"/>
  <c r="AB11" i="8"/>
  <c r="AB31" i="8"/>
  <c r="AB17" i="8"/>
  <c r="AD11" i="8"/>
  <c r="AB13" i="8"/>
  <c r="AD31" i="8"/>
  <c r="AE31" i="8" s="1"/>
  <c r="I60" i="8"/>
  <c r="AB33" i="8"/>
  <c r="AB25" i="8"/>
  <c r="AD29" i="8"/>
  <c r="AE29" i="8" s="1"/>
  <c r="AB15" i="8"/>
  <c r="AD43" i="8"/>
  <c r="I56" i="8"/>
  <c r="AD47" i="8"/>
  <c r="I62" i="8"/>
  <c r="I64" i="8" s="1"/>
  <c r="AB43" i="8"/>
  <c r="AE45" i="8"/>
  <c r="AD39" i="8"/>
  <c r="AD33" i="8"/>
  <c r="AD25" i="8"/>
  <c r="AD23" i="8"/>
  <c r="AE17" i="8"/>
  <c r="AD13" i="8"/>
  <c r="AD9" i="8"/>
  <c r="AB47" i="8"/>
  <c r="AB39" i="8"/>
  <c r="AB37" i="8"/>
  <c r="AE37" i="8" s="1"/>
  <c r="AB23" i="8"/>
  <c r="AC51" i="8"/>
  <c r="AE35" i="8"/>
  <c r="AB27" i="8"/>
  <c r="AE27" i="8" s="1"/>
  <c r="AB49" i="8"/>
  <c r="AE49" i="8" s="1"/>
  <c r="AB19" i="8"/>
  <c r="AB9" i="8"/>
  <c r="AE7" i="8"/>
  <c r="AB5" i="8"/>
  <c r="AE5" i="8" s="1"/>
  <c r="D51" i="8"/>
  <c r="D13" i="9" s="1"/>
  <c r="E51" i="8"/>
  <c r="E12" i="9" s="1"/>
  <c r="F51" i="8"/>
  <c r="E13" i="9" s="1"/>
  <c r="H51" i="8"/>
  <c r="I51" i="8"/>
  <c r="G12" i="9" s="1"/>
  <c r="J51" i="8"/>
  <c r="G13" i="9" s="1"/>
  <c r="K51" i="8"/>
  <c r="H12" i="9" s="1"/>
  <c r="L51" i="8"/>
  <c r="M51" i="8"/>
  <c r="O51" i="8"/>
  <c r="K12" i="9" s="1"/>
  <c r="P51" i="8"/>
  <c r="K13" i="9" s="1"/>
  <c r="Q51" i="8"/>
  <c r="R51" i="8"/>
  <c r="L13" i="9" s="1"/>
  <c r="S51" i="8"/>
  <c r="T51" i="8"/>
  <c r="U51" i="8"/>
  <c r="V51" i="8"/>
  <c r="W51" i="8"/>
  <c r="X51" i="8"/>
  <c r="Y51" i="8"/>
  <c r="Z51" i="8"/>
  <c r="Y52" i="8" s="1"/>
  <c r="C51" i="8"/>
  <c r="Q13" i="9" l="1"/>
  <c r="I13" i="9"/>
  <c r="J13" i="9" s="1"/>
  <c r="K52" i="8"/>
  <c r="H14" i="9" s="1"/>
  <c r="H13" i="9"/>
  <c r="G52" i="8"/>
  <c r="F14" i="9" s="1"/>
  <c r="F13" i="9"/>
  <c r="I12" i="9"/>
  <c r="J12" i="9" s="1"/>
  <c r="N66" i="8"/>
  <c r="S66" i="8" s="1"/>
  <c r="N12" i="9"/>
  <c r="Q12" i="9" s="1"/>
  <c r="N68" i="8"/>
  <c r="S68" i="8" s="1"/>
  <c r="I58" i="8"/>
  <c r="AE11" i="8"/>
  <c r="AE19" i="8"/>
  <c r="AE15" i="8"/>
  <c r="AE43" i="8"/>
  <c r="AE13" i="8"/>
  <c r="W52" i="8"/>
  <c r="U52" i="8"/>
  <c r="N14" i="9" s="1"/>
  <c r="AE25" i="8"/>
  <c r="AE33" i="8"/>
  <c r="E52" i="8"/>
  <c r="E14" i="9" s="1"/>
  <c r="AE23" i="8"/>
  <c r="AE47" i="8"/>
  <c r="Q52" i="8"/>
  <c r="L14" i="9" s="1"/>
  <c r="I14" i="9"/>
  <c r="I52" i="8"/>
  <c r="G14" i="9" s="1"/>
  <c r="O52" i="8"/>
  <c r="K14" i="9" s="1"/>
  <c r="S52" i="8"/>
  <c r="AE39" i="8"/>
  <c r="AE9" i="8"/>
  <c r="AB3" i="8"/>
  <c r="AE3" i="8" s="1"/>
  <c r="AA51" i="8"/>
  <c r="N70" i="8" s="1"/>
  <c r="S70" i="8" s="1"/>
  <c r="Q14" i="9" l="1"/>
  <c r="C21" i="9" s="1"/>
  <c r="J14" i="9"/>
  <c r="C20" i="9" s="1"/>
  <c r="AE5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csj</author>
    <author>Yeimmy Alexandra Ortega Ardila</author>
  </authors>
  <commentList>
    <comment ref="E20" authorId="0" shapeId="0" xr:uid="{E2EE49D2-6590-4160-940D-A83EDEB45F9F}">
      <text>
        <r>
          <rPr>
            <sz val="9"/>
            <color indexed="81"/>
            <rFont val="Tahoma"/>
            <family val="2"/>
          </rPr>
          <t xml:space="preserve">28 de junio de 2024|4:00 p.m.
</t>
        </r>
      </text>
    </comment>
    <comment ref="E21" authorId="0" shapeId="0" xr:uid="{FAD60C43-1164-4FA9-A190-22DE02F3FC1C}">
      <text>
        <r>
          <rPr>
            <sz val="9"/>
            <color indexed="81"/>
            <rFont val="Tahoma"/>
            <family val="2"/>
          </rPr>
          <t xml:space="preserve">12 de julio de 2024|
</t>
        </r>
      </text>
    </comment>
    <comment ref="E22" authorId="0" shapeId="0" xr:uid="{68ADCC2E-AAE9-4CF4-86F7-F60A648D126B}">
      <text>
        <r>
          <rPr>
            <b/>
            <sz val="9"/>
            <color indexed="81"/>
            <rFont val="Tahoma"/>
            <family val="2"/>
          </rPr>
          <t>15 de julio de 2024</t>
        </r>
        <r>
          <rPr>
            <sz val="9"/>
            <color indexed="81"/>
            <rFont val="Tahoma"/>
            <family val="2"/>
          </rPr>
          <t xml:space="preserve">
</t>
        </r>
      </text>
    </comment>
    <comment ref="E23" authorId="0" shapeId="0" xr:uid="{A3738D66-55FA-41EB-9D68-F5CC8C1CD256}">
      <text>
        <r>
          <rPr>
            <sz val="9"/>
            <color indexed="81"/>
            <rFont val="Tahoma"/>
            <family val="2"/>
          </rPr>
          <t xml:space="preserve">Virtual/24 de agosto de 2024
</t>
        </r>
      </text>
    </comment>
    <comment ref="E24" authorId="0" shapeId="0" xr:uid="{1D57D014-4B0A-4071-BC16-F11EC65157EA}">
      <text>
        <r>
          <rPr>
            <b/>
            <sz val="9"/>
            <color indexed="81"/>
            <rFont val="Tahoma"/>
            <family val="2"/>
          </rPr>
          <t>Virtual|27 de septiembre de 2024 4:00 p.m.</t>
        </r>
      </text>
    </comment>
    <comment ref="E25" authorId="0" shapeId="0" xr:uid="{28BFC381-6296-4689-98C5-20E4783B9BAA}">
      <text>
        <r>
          <rPr>
            <b/>
            <sz val="9"/>
            <color indexed="81"/>
            <rFont val="Tahoma"/>
            <family val="2"/>
          </rPr>
          <t>11 de octubre de 2024</t>
        </r>
        <r>
          <rPr>
            <sz val="9"/>
            <color indexed="81"/>
            <rFont val="Tahoma"/>
            <family val="2"/>
          </rPr>
          <t xml:space="preserve">
</t>
        </r>
      </text>
    </comment>
    <comment ref="E26" authorId="0" shapeId="0" xr:uid="{8BF1E0A3-2900-45D0-AE94-A59C24075833}">
      <text>
        <r>
          <rPr>
            <b/>
            <sz val="9"/>
            <color indexed="81"/>
            <rFont val="Tahoma"/>
            <family val="2"/>
          </rPr>
          <t>16 de diciemnbre de 2024</t>
        </r>
      </text>
    </comment>
    <comment ref="E27" authorId="0" shapeId="0" xr:uid="{91D2AABE-AE46-44C7-B939-225628EEF585}">
      <text>
        <r>
          <rPr>
            <b/>
            <sz val="9"/>
            <color indexed="81"/>
            <rFont val="Tahoma"/>
            <family val="2"/>
          </rPr>
          <t>Virtual|13 de diciembre de 2024, 4:00 p..m.</t>
        </r>
      </text>
    </comment>
    <comment ref="B61" authorId="1" shapeId="0" xr:uid="{4620700C-9B2B-465E-92F9-7B7D1C953F6B}">
      <text>
        <r>
          <rPr>
            <b/>
            <sz val="9"/>
            <color indexed="81"/>
            <rFont val="Tahoma"/>
            <family val="2"/>
          </rPr>
          <t xml:space="preserve">Responsable: </t>
        </r>
        <r>
          <rPr>
            <sz val="9"/>
            <color indexed="81"/>
            <rFont val="Tahoma"/>
            <family val="2"/>
          </rPr>
          <t xml:space="preserve">Dra Edilma Cecilia Arteaga
</t>
        </r>
      </text>
    </comment>
    <comment ref="B62" authorId="1" shapeId="0" xr:uid="{8A50D361-8AE8-4CD9-8FB8-CD090BFE6AC3}">
      <text>
        <r>
          <rPr>
            <b/>
            <sz val="9"/>
            <color indexed="81"/>
            <rFont val="Tahoma"/>
            <family val="2"/>
          </rPr>
          <t xml:space="preserve">Responsable: </t>
        </r>
        <r>
          <rPr>
            <sz val="9"/>
            <color indexed="81"/>
            <rFont val="Tahoma"/>
            <family val="2"/>
          </rPr>
          <t>Dr. Jaime Hiram De Santis</t>
        </r>
      </text>
    </comment>
    <comment ref="B63" authorId="1" shapeId="0" xr:uid="{9F66E8E3-99D5-4D2F-B775-D5AE45D2C9E5}">
      <text>
        <r>
          <rPr>
            <b/>
            <sz val="9"/>
            <color indexed="81"/>
            <rFont val="Tahoma"/>
            <family val="2"/>
          </rPr>
          <t xml:space="preserve">Responsable: </t>
        </r>
        <r>
          <rPr>
            <sz val="9"/>
            <color indexed="81"/>
            <rFont val="Tahoma"/>
            <family val="2"/>
          </rPr>
          <t>Dr. Jaime Hiram De Santis</t>
        </r>
      </text>
    </comment>
    <comment ref="B65" authorId="1" shapeId="0" xr:uid="{245CE8F8-EA37-4BEF-B512-389E66121E5C}">
      <text>
        <r>
          <rPr>
            <b/>
            <sz val="9"/>
            <color indexed="81"/>
            <rFont val="Tahoma"/>
            <family val="2"/>
          </rPr>
          <t xml:space="preserve">Responsable: </t>
        </r>
        <r>
          <rPr>
            <sz val="9"/>
            <color indexed="81"/>
            <rFont val="Tahoma"/>
            <family val="2"/>
          </rPr>
          <t xml:space="preserve">Dr Carlos Manuel Echeverri Cuello
</t>
        </r>
      </text>
    </comment>
  </commentList>
</comments>
</file>

<file path=xl/sharedStrings.xml><?xml version="1.0" encoding="utf-8"?>
<sst xmlns="http://schemas.openxmlformats.org/spreadsheetml/2006/main" count="1076" uniqueCount="394">
  <si>
    <t>Actividad</t>
  </si>
  <si>
    <t>Etapa</t>
  </si>
  <si>
    <t>Guía</t>
  </si>
  <si>
    <t>Responsable</t>
  </si>
  <si>
    <t>Período ejecución</t>
  </si>
  <si>
    <t>Meta</t>
  </si>
  <si>
    <t>Información de calidad en lenguaje comprensible</t>
  </si>
  <si>
    <t>Actualizar el micrositio de rendicíón de cuentas en www.ramajudicial.gov.co  con información que sea de interés de ciudadanía y grupos de valor</t>
  </si>
  <si>
    <t>Plantilla encuesta</t>
  </si>
  <si>
    <t>Nivel Seccional
Oficina de Comunicaciones</t>
  </si>
  <si>
    <t>Oficina de Comunicaciones</t>
  </si>
  <si>
    <t>Lograr mayor participación de la ciudadanía y grupos de valor en la gestión</t>
  </si>
  <si>
    <t>No aplica</t>
  </si>
  <si>
    <t>Mantener información actualizada según las necesidades de información identificadas</t>
  </si>
  <si>
    <t>Temas elegidos por la ciudadanía y grupos de valor</t>
  </si>
  <si>
    <t>Acciones de información para garantizar el ejercicio del control social</t>
  </si>
  <si>
    <t>Diálogo de doble vía con la ciudadanía y sus organizaciones</t>
  </si>
  <si>
    <t>Formato informe</t>
  </si>
  <si>
    <t>Implementar acciones de diálogo participativas para garantizar que la rendición de cuentas sea permanente</t>
  </si>
  <si>
    <t>Oficina de Comunicaciones
Escuela Judicial RLB</t>
  </si>
  <si>
    <t>Fomentar la cultura de petición y rendición de cuentas</t>
  </si>
  <si>
    <t>Presidencia Consejo Superior de la Judicatura</t>
  </si>
  <si>
    <t>Incentivos y responsabilidad para motivar la cultura de la rendición y petición de cuentas</t>
  </si>
  <si>
    <r>
      <rPr>
        <b/>
        <sz val="11"/>
        <color theme="1"/>
        <rFont val="Calibri Light"/>
        <family val="2"/>
        <scheme val="major"/>
      </rPr>
      <t>Cadena de valor</t>
    </r>
    <r>
      <rPr>
        <sz val="11"/>
        <color theme="1"/>
        <rFont val="Calibri Light"/>
        <family val="2"/>
        <scheme val="major"/>
      </rPr>
      <t xml:space="preserve">
Acciones de información, diálogo y responsabilidad</t>
    </r>
  </si>
  <si>
    <t>Enero 2024
Febrero 2024</t>
  </si>
  <si>
    <t>F5_Informe_RC_documento base</t>
  </si>
  <si>
    <t>Todo el año</t>
  </si>
  <si>
    <t>Febrero 2024
Abri 2024</t>
  </si>
  <si>
    <t>Marzo 2024
Abril 2024</t>
  </si>
  <si>
    <t>Abril 2024
Noviembre 2024</t>
  </si>
  <si>
    <t>Junio 2024
Noviembre 2024</t>
  </si>
  <si>
    <t>Marzo 2024
Diciembre 2024</t>
  </si>
  <si>
    <t>Socializar resultados en Comisión de Justicia Abierta</t>
  </si>
  <si>
    <t>Tipo</t>
  </si>
  <si>
    <t>Modalidad</t>
  </si>
  <si>
    <t>Mes</t>
  </si>
  <si>
    <t>Seguimiento</t>
  </si>
  <si>
    <t>Cundinamarca-Amazonas</t>
  </si>
  <si>
    <t>Antioquia/Medellín</t>
  </si>
  <si>
    <t>Atlántico/Barranquilla</t>
  </si>
  <si>
    <t>Bogotá/Bogotá</t>
  </si>
  <si>
    <t>Bolívar/Cartagena</t>
  </si>
  <si>
    <t>Boyacá-Casanare/Tunja</t>
  </si>
  <si>
    <t>Caldas/Manizales</t>
  </si>
  <si>
    <t>Caquetá/Florencia</t>
  </si>
  <si>
    <t>Cauca/Popayán</t>
  </si>
  <si>
    <t>Cesar/Valledupar</t>
  </si>
  <si>
    <t>Chocó/Quibdó</t>
  </si>
  <si>
    <t>Córdoba/Montería</t>
  </si>
  <si>
    <t>Huila/Neiva</t>
  </si>
  <si>
    <t>La Guajira/Riohacha</t>
  </si>
  <si>
    <t>Magdalena/Santa Marta</t>
  </si>
  <si>
    <t>Meta/Villavicencio</t>
  </si>
  <si>
    <t>Nariño/Pasto</t>
  </si>
  <si>
    <t>Norte de Santander-Arauca/Cúcuta</t>
  </si>
  <si>
    <t>Quindío/Armenia</t>
  </si>
  <si>
    <t>Risaralda/Pereira</t>
  </si>
  <si>
    <t>Santander/Bucaramanga</t>
  </si>
  <si>
    <t>Sucre/Sincelejo</t>
  </si>
  <si>
    <t>Tolima/Ibagué</t>
  </si>
  <si>
    <t>Valle del Cauca/Cali</t>
  </si>
  <si>
    <t>Actividad propuesta</t>
  </si>
  <si>
    <t>Acción de información</t>
  </si>
  <si>
    <t>Espacio de diálogo</t>
  </si>
  <si>
    <t>Virtual</t>
  </si>
  <si>
    <t>Presencial</t>
  </si>
  <si>
    <t>Enero</t>
  </si>
  <si>
    <t>Febrero</t>
  </si>
  <si>
    <t>Marzo</t>
  </si>
  <si>
    <t>Abril</t>
  </si>
  <si>
    <t>Mayo</t>
  </si>
  <si>
    <t>Junio</t>
  </si>
  <si>
    <t>Julio</t>
  </si>
  <si>
    <t>Agosto</t>
  </si>
  <si>
    <t>Septiembre</t>
  </si>
  <si>
    <t>Octubre</t>
  </si>
  <si>
    <t>Noviembre</t>
  </si>
  <si>
    <t>Diciembre</t>
  </si>
  <si>
    <t>Presentar un informe ante la Comisión Interinstitucional sobre los avances en participación ciudadana del Consejo y la Dirección Seccional</t>
  </si>
  <si>
    <t>Socializar mediante un espacio televisivo las estrategias implementadas para el fortalecimiento de la oferta judicial en el territorio antioqueño</t>
  </si>
  <si>
    <t>Publicar una infografía con los resultados de la gestión presupuestal de la Dirección Seccional de Administración Judicial de Medellín</t>
  </si>
  <si>
    <t>Consejo/Dirección</t>
  </si>
  <si>
    <t>Publicar un boletín informativo sobre administración de carrera judicial (avances de la Convocatoria No. 4</t>
  </si>
  <si>
    <t>Realizar un espacio de diálogo para socializar el impacto del teletrabajo y la virtualidad en la adminsitración de justicia</t>
  </si>
  <si>
    <t>Realizar un espacio de diálogo para socializar los avances de los proyectos de inversión y gastos de funcionamiento en la vigencia 2024</t>
  </si>
  <si>
    <t>Publicar un boletín informativo con los avances de las obras para el mejoramiento de la infraestructura física de la DSAJ de Bogotá.</t>
  </si>
  <si>
    <t>Realizar un encuentro mixto para conocer inquietudes, sugerencias, opiniones y percepciones sobre la gestión de la DSAJ de Bogotá.</t>
  </si>
  <si>
    <t>Realizar un espacio de diálogo para socializar los resultados y avances del ejercicio de la vigilancia judicial administrativa</t>
  </si>
  <si>
    <t>Adelantar una sesión virtual para mostrar los beneficios de las herramientas tecnológicas implementadas para la atención al usuario</t>
  </si>
  <si>
    <t>Propiciar un espacio de diálogo dirigido a los usuarios, sobre el impacto de la vigilancia judicial administrativa para fortalecer el acceso a la Administración de Justicia</t>
  </si>
  <si>
    <t>Informar a la comunidad judicial los resultados de la investigación que viene siendo desarrollada desarrollada por los estudiantes de la Especialización en Administración de Justicia de la Universidad Nacional en convenio con  magistrados y jueces de Bogotá</t>
  </si>
  <si>
    <t>Presentar a la comunidad un informe sobre el fortalecimiento de la oferta judicial en Bogotá para el año 2024, y el impacto en la gestión judicial con corte al 30 de septiembre de 2024.</t>
  </si>
  <si>
    <t>Realizar un Facebook Live con el fin de presentar un informe sobre la ejecución presupuestal y actividades desarrolladas en el primer trimestre de 2024</t>
  </si>
  <si>
    <t>Realizar un Facebook Live con el fin de presentar un informe sobre la ejecución presupuestal y actividades desarrolladas entre abril y junio de 2024</t>
  </si>
  <si>
    <t>Elaborar y divulgar en el portal web una infografía sobre los avances del Consejo Seccional en el primer trimestre de 2024</t>
  </si>
  <si>
    <t>Elaborar y divulgar en el portal web una infografía sobre los avances del Consejo Seccional entre abril y junio de 2024</t>
  </si>
  <si>
    <t>Publicar un boletín sobre la ejecución presupuestal del primer semestre de 2024</t>
  </si>
  <si>
    <t>Adelantar una sesión de Instagram en vivo para hablar sobre el papel del Consejo Seccional en la garantía del derecho de acceso a la justicia en Antioquia</t>
  </si>
  <si>
    <t>Realizar una reunión virtual para presentar un informe sobre la gestión del Consejo Seccional en el primer semestre de 2024 (Lidera el presidente año 2024)</t>
  </si>
  <si>
    <t>Realizar un Facebook Live con el fin de presentar un informe sobre la ejecución presupuestal entre julio y septiembre</t>
  </si>
  <si>
    <t>Elaborar y divulgar en el portal web una infografía sobre los avances del Consejo Seccional entre julio l y septiembre de 2024</t>
  </si>
  <si>
    <t>Realizar un Facebook Live con el fin de presentar un informe sobre la ejecución presupuestal el último trimestre de 2024</t>
  </si>
  <si>
    <t>Publicar un video para socializar el avance de la gestión del Consejo Seccional durante el primer trimestre de 2024.</t>
  </si>
  <si>
    <t>Boyacá/Casanare</t>
  </si>
  <si>
    <t>Publicar un boletín estadístico por Corporaciones, Despachos y Especialidad de los Despachos Judiciales de Boyacá y Casanare correspondiente al año 2023.</t>
  </si>
  <si>
    <t>Fomentar un espacio de diálogo para socializar  el   impacto   de la carrera judicial en Boyacá y Casanare.</t>
  </si>
  <si>
    <t>Elaborar y publicar un video protocolo sobre el expediente digital</t>
  </si>
  <si>
    <t>Realizar un espacio de diálogo "Escuchando a los Profesionales del Derecho"</t>
  </si>
  <si>
    <t>Elaborar y socializar una infografía sobre el contexto del Consejo Seccional y la Dirección Seccional</t>
  </si>
  <si>
    <t>Elaborar y socializar una infografía "¿Sabía Qué? La Rama Judicial cuenta con un apoyo técnico a través de grupos de soporte técnico-conozca sus servicios</t>
  </si>
  <si>
    <t>Realizar un espacio de diálogo "Escuchamos a nuestra Comunidad Campesina"</t>
  </si>
  <si>
    <t>Caldas</t>
  </si>
  <si>
    <t>Publicar boletín con los avances de los proyectos para el mantenimiento y mejoramiento de la infraestructura física con recursos de inversión</t>
  </si>
  <si>
    <t>Publicar una infografía con los resultados de la ejecución presupuestal en el primer semestre de 2024</t>
  </si>
  <si>
    <t>Publicar infografía con los resultados de las vigilancias judiciales del año 2023 y primer semestre 2024</t>
  </si>
  <si>
    <t>Realizar un foro sobre la oferta de servicios de los Centros de Servicios y Oficinas de apoyo de Manizales.</t>
  </si>
  <si>
    <t xml:space="preserve">Divulgar un informe de gestión del año 2023 de la Dirección Seccional de Administración Judicial de Armenia </t>
  </si>
  <si>
    <t>Publicar un video sobre los servicios prestados en el Punto de Atención al Usuario y la Oficina de Gestión en Salud de Manizales</t>
  </si>
  <si>
    <t>Publicar un Infografía del avance y cobertura en la Administración de la Carrera Judicial.</t>
  </si>
  <si>
    <t>Realizar un espacio de diálogo sobre las acciones tomadas para
facilitar el acceso a la Justicia para los ciudadanos y usuarios.</t>
  </si>
  <si>
    <t>Divulgar Infografía del Impacto de la IPS virtual “Positivamente a tu lado” en el Caquetá.</t>
  </si>
  <si>
    <t>Publicar un Infografía con  los resultados de las Vigilancias Judiciales Administrativas en el Departamento del Caquetá.</t>
  </si>
  <si>
    <t>Publicar boletín informativo sobre la ejecución y avance
presupuestal en el primer semestre de 2024.</t>
  </si>
  <si>
    <t>Publicar un boletín informativo del rendimiento y gestión de los
Despachos Judiciales en el Distrito Judicial de Florencia, Administrativo y Disciplinario del Caquetá.</t>
  </si>
  <si>
    <t>Publicar Infografía sobre los resultados obtenidos de la Gestión
Contractual.</t>
  </si>
  <si>
    <t>Realizar un espacio de dialogo sobre los resultados o productos tangibles obtenidos en los Comités en los que participa el
Consejo Seccional de la Judicatura del Caquetá.</t>
  </si>
  <si>
    <t>Realizar espacio de dialogo sobre el avance de la transformación
digital y la modernización tecnológica en el Distrito Judicial de Florencia y Administrativo del Caquetá.</t>
  </si>
  <si>
    <t>Realizar Espacio de Dialogo sobre la Actualización de inventarios definitivos, baja de bienes muebles y socialización
del Manual de Activos de la Rama Judicial.</t>
  </si>
  <si>
    <t>Virtual/Presencial</t>
  </si>
  <si>
    <t>Caquetá</t>
  </si>
  <si>
    <t>Cauca</t>
  </si>
  <si>
    <t>Elaborar y socializar una cartilla sobre la gestión adelantada en el año 2023</t>
  </si>
  <si>
    <t>Realizar un encuentro para socializar resultados y estrategia de teletrabajo y desconexión laboral</t>
  </si>
  <si>
    <t>Promover un espacio para dialogar sobre "Bienestar social: una verdadera cadena de valor"</t>
  </si>
  <si>
    <t>Realizar un evento para socializar las estrategias de la comunicación institucional y su impacto en la gestión</t>
  </si>
  <si>
    <t>Propiciar un espacio para divulgar la ejecución presupuestal del año 2024</t>
  </si>
  <si>
    <t>Realizar un diálogo sobre el control del rendimiento y gestión de los Despachos Judiciales, presentación de criterios de calificación, resultados y aspectos a mejorar</t>
  </si>
  <si>
    <t>Publicar un boletín con los resultados del ejercicio de vigilancias judiciales administrativas durante la vigencia 2023</t>
  </si>
  <si>
    <t xml:space="preserve">Realizar mesa Técnica de Dialogo interjurisdiccional con las comunidades indígenas, con el fin de actualizar la información de casos priorizados y el seguimiento a los mismos, realizar capacitación intercultural. </t>
  </si>
  <si>
    <t>Realizar una mesa de diálogo sobre la gestión contractual en la Seccional Cesar</t>
  </si>
  <si>
    <t>Realizar una mesa técnica de dialogo interjurisdiccional con las Comunidades en proceso de recuperación del territorio Arhuaco con el fin de Informar sobre el funcionamiento de la Mesa de Coordinación interjurisdiccional, priorizar asuntos judiciales de seguimiento, definir plan de acción y designación de representantes de las comunidades en este espacio.</t>
  </si>
  <si>
    <t>Chocó</t>
  </si>
  <si>
    <t>Cesar</t>
  </si>
  <si>
    <t>Córdoba</t>
  </si>
  <si>
    <t>Realizar un conversatorio sobre el proceso de Vigilancia Judicial Administrativa</t>
  </si>
  <si>
    <t>Realizar un foro sobre la recepción de tutelas y Habeas Corpus en línea por medio de la página web</t>
  </si>
  <si>
    <t>Publicar un boletín con los resultados de la ejecución presupuestal y mejoramiento de la infraestructura</t>
  </si>
  <si>
    <t xml:space="preserve">Publicar una Infografía con los resultados de demanda de la justicia en la seccional Montería </t>
  </si>
  <si>
    <t>Publicar una Infografía con los avances de la convocatoria 4 del proceso de  Carrera Judicial</t>
  </si>
  <si>
    <t>Realizar un foro sobre la solicitud de trámites ante SIRNA</t>
  </si>
  <si>
    <t>Publicar pieza informativa con el resultado y ejecución de las obras en los diferentes municipios de Cundinamarca y en el municipio de Leticia - Amazonas</t>
  </si>
  <si>
    <t>Cundinamarca y Amazonas</t>
  </si>
  <si>
    <t>Divulgar el avance de la convocatoria 4 adelantada por el Consejo Seccional</t>
  </si>
  <si>
    <t>Publicar pieza informativa sobre Gestión en nuevos despachos judiciales creados en el Distrito Judicial de Cundinamarca y Amazonas.</t>
  </si>
  <si>
    <t>Publicar pieza informativa sobre Gestión de Vigilancias Judiciales Administrativas en el Distrito Judicial de Cundinamarca y Amazonas</t>
  </si>
  <si>
    <t>Huila</t>
  </si>
  <si>
    <t>Realizar un foro sobre el balance de las vigilancias judiciales 2022-2023</t>
  </si>
  <si>
    <t xml:space="preserve">Realizar un espacio de diálogo sobre los avances tecnológicos y acceso a las nuevas tecnologías de la información </t>
  </si>
  <si>
    <t>Realizar una reunión focalizada para socializar los resultados del ejercicio de las vigilancias judiciales administrativas</t>
  </si>
  <si>
    <t>Publicar un boletín con los resultados de la gestión contractual.</t>
  </si>
  <si>
    <t>Socializar una cartilla sobre la cobertura de la Rama Judicial (nuevo mapa Judicial).</t>
  </si>
  <si>
    <t xml:space="preserve">Ejecutar un informe sobre el control del rendimiento y gestión de los despachos judiciales </t>
  </si>
  <si>
    <t>Realizar un foro informativo sobre los resultados de las sesiones de los comités en los que participa el Consejo y la Dirección.</t>
  </si>
  <si>
    <t xml:space="preserve">Divulgar un folleto en los dos últimos semestres de la facultad de derecho de las universidades le Meta, sobre los Acuerdos PSAA10-7543 de 2010 - PSAA12-9338 de 2012, sobre el procedimiento para el trámite de solicitud de judicatura. </t>
  </si>
  <si>
    <t xml:space="preserve">Conversatorio informativo sobre las competencias en el área de la Comisión Seccional de Disciplina judicial y el incremento de índice laboral </t>
  </si>
  <si>
    <t>Café Conversatorio sobre la competencia entre los Juzgados de Familia y las Notarías – Eficiencia frente procedimientos.</t>
  </si>
  <si>
    <t>Nariño</t>
  </si>
  <si>
    <t>Norte de Santander y Arauca</t>
  </si>
  <si>
    <t xml:space="preserve">Publicar Infografía sobre los mecanismos para acceder a la justicia </t>
  </si>
  <si>
    <t>Publicar Informe de Avances en la Gestión De Defensa Judicial en el Seccional 1er Semestre 2024</t>
  </si>
  <si>
    <t>Enviar Boletín Avances en el Fortalecimiento de la Infraestructura Física</t>
  </si>
  <si>
    <t>Realizar Foro Desarrollo de Principales Procesos de Talento</t>
  </si>
  <si>
    <t>Desarrollar Foro Evaluación de Prescripción de Depósitos Judiciales</t>
  </si>
  <si>
    <t>Realizar un conversatorio Sobre la administración de la Carrera Judicial</t>
  </si>
  <si>
    <t xml:space="preserve">Realizar un espacio de diálogo en Ipiales-Nariño con el fin de socializar los resultados y logros obtenidos en la gestión según las necesidades de información priorizadas por la ciudadanía. </t>
  </si>
  <si>
    <t xml:space="preserve">Realizar un espacio de diálogo en La Unión-Nariño con el fin de socializar los resultados y logros obtenidos en la gestión según las necesidades de información priorizadas por la ciudadanía. </t>
  </si>
  <si>
    <t xml:space="preserve">Realizar un espacio de diálogo en Sibundoy-Nariño con el fin de socializar los resultados y logros obtenidos en la gestión según las necesidades de información priorizadas por la ciudadanía. </t>
  </si>
  <si>
    <t>Elaborar una infografía sobre los principales avances en fortalecimiento de la infraestructura física en el departamento de Risaralda</t>
  </si>
  <si>
    <t>Risaralda</t>
  </si>
  <si>
    <t>Elaborar un boletín sobre las acciones implementadas para facilitar a la ciudadanía y usuarios el acceso a la justicia</t>
  </si>
  <si>
    <t>Elaborar una infografía  sobre los últimos avances en materia de administración de la carrera judicial</t>
  </si>
  <si>
    <t>Elaborar una infografía  sobre las acciones puntuales para garantizar el funcionamiento de la Rama Judicial en Risaralda</t>
  </si>
  <si>
    <t>Publicar un informe sobre los resultados de las visitas de organización del trabajo y visitas generales a jueces y magistrados del Distrito Judicial de Pereira y administrativo Risaralda</t>
  </si>
  <si>
    <t>Fomentar un espacio de encuentro para visibilizar la gestión a través del ejercicio de las vigilancias judiciales administrativas y su dinámica en el Distrito Judicial de Pereira y administrativo de Risaralda</t>
  </si>
  <si>
    <t>Elaborar un informe gráfico sobre el avance en la infraestructura física</t>
  </si>
  <si>
    <t xml:space="preserve">Realizar una sesión participativa con un panel de expertos (Fiscalía, DSAJ, Medicina Legal, INPEC, Magistrados) para dialogar en torno a las acciones de anticorrupción y transparencia implementadas por el consejo y dirección seccional </t>
  </si>
  <si>
    <t>Coordinar una agenda de rendición de cuentas con sector académico y gubernamental, Cámara de Comercio, ANDI, sector educativo, Policía Nacional, Ejército y otras grupos de valor</t>
  </si>
  <si>
    <t>Promover el acercamiento a la comunidad judicial en sesiones desentralizadas con el Consejo Seccional y la Dirección Seccional en donde se presente informes a los despachos judicialesy a la comunidad judicial en general.</t>
  </si>
  <si>
    <t>Publicación de boletín informativo respecto de rendición de Estadística</t>
  </si>
  <si>
    <t>Realizar un foro con servidores judiciales respecto de solicitudes de traslado en sus diferentes modalidades.</t>
  </si>
  <si>
    <t xml:space="preserve">Socializar las dificultades en la etapa de planeación y ejecución de los procesos contractuales y sus implicaciones. </t>
  </si>
  <si>
    <t>Presentación en los diferentes grupos de valor del que hacer de la Dirección Seccional y los roles y responsabilidades de los coordinadores de las áreas que la conforman.</t>
  </si>
  <si>
    <t>Santander</t>
  </si>
  <si>
    <t>Adelantar  una reunión con los decanos de las universidades del Área Metropolitana de Bucaramanga, para informar las actividades del Consejo Seccional de la Judicatura e invitar a los estudiantes por su conducto de realizar la práctica jurídica en Juzgados y Consejo Seccional.</t>
  </si>
  <si>
    <t>Sucre</t>
  </si>
  <si>
    <t>Realizar un encuentro sobre Nuevos Horizontes Laborales: El Impacto del Teletrabajo en la Justicia</t>
  </si>
  <si>
    <t>Realizar un encuentro sobre Transparencia en Acción: Resultados Tangibles de las Sesiones de Comités</t>
  </si>
  <si>
    <t>Valle del Cauca</t>
  </si>
  <si>
    <t>Adelantar una reunión con estudiantes de último semestre de derecho, para socializar los servicios que tenemos para el ejercicio de la profesión.</t>
  </si>
  <si>
    <r>
      <t xml:space="preserve">Plan de acción
</t>
    </r>
    <r>
      <rPr>
        <sz val="11"/>
        <color theme="1"/>
        <rFont val="Calibri Light"/>
        <family val="2"/>
        <scheme val="major"/>
      </rPr>
      <t>Actividades que se desarrollarán en el año 2024</t>
    </r>
  </si>
  <si>
    <t>Cronograma audiencias rendición de cuentas gestión 2023</t>
  </si>
  <si>
    <t>Guía rápida audiencias públicas
Formato informe audiencia</t>
  </si>
  <si>
    <t>Elaborar y publicar un boletín con los resultados de la ejecución presupuestal del primer semestre de 2024.</t>
  </si>
  <si>
    <t>Promover un espacio para socializar las competencias en materia de vigilancia judicial administrativa, y los resultados de su ejercicio en el primer semestre de 2024.</t>
  </si>
  <si>
    <t>Realizar una charla sobre conceptos de justicia juvenil restaurativa dirigida a estudiantes de bachillerato del grado 11.</t>
  </si>
  <si>
    <t>Realizar una charla sobre conceptos de justicia juvenil restaurativa dirigida a jueces promiscuos municipales.</t>
  </si>
  <si>
    <t>Quindío</t>
  </si>
  <si>
    <t>Realizar un foro sobre el proceso de la Carrera Judicial</t>
  </si>
  <si>
    <t>Adelantar Conversatorio sobre Vigilancia Judicial</t>
  </si>
  <si>
    <t>Publicar Infografía Calificación del Servicio</t>
  </si>
  <si>
    <t>Publicación de un boletín sobre la Gestión de los Despachos Judiciales del Quindío.</t>
  </si>
  <si>
    <t>Realizar mesa interinstitucional cuyo eje central es el Acceso a la Justicia</t>
  </si>
  <si>
    <t>Divulgar información relacionada con el mecanismo de la Vigilancia Judicial Administrativa.</t>
  </si>
  <si>
    <t>Presentar los avances de la gestión ambiental en el Distrito Judicial de Ibagué.</t>
  </si>
  <si>
    <t>Presentar los resultados de la Convocatoria No. 04 en el marco de la Administración de la Carrera Judicial en el Distrito Judicial de Ibagué</t>
  </si>
  <si>
    <t xml:space="preserve">Dar a conocer a la ciudadanía las medidas y acciones adoptadas para facilitar el acceso y uso de las tecnologías de la información y las comunicaciones en la administración de justicia en el Distrito Judicial de Ibagué. </t>
  </si>
  <si>
    <t>Tolima</t>
  </si>
  <si>
    <t>Divulgación de la nueva plataforma tecnológica para la recepción, seguimiento, control y respuesta de las diferentes solicitudes administrativas de los servidores judiciales adscritos a la DSAJ de Cundinamarca - Amazonas, incluyendo el promedio de tiempo de respuesta y el estado de las solicitudes desde el 19 de febrero (fecha de inicio de funcionamiento de la plataforma) a 30 de abril de 2024.</t>
  </si>
  <si>
    <t>Presentar las ventajas, beneficios y avance en la renovación de equipos de cómputo y conectividad en los despachos judiciales, informando el total de inversión realizada para tal fin.</t>
  </si>
  <si>
    <t>Presentar a los Despachos judiciales los avances de la plataforma creada por la DSAJ de Cundinamarca - Amazonas para la recepción, seguimiento, control y respuesta de las diferentes solicitudes administrativas de los servidores judiciales, incluyendo el tiempo de respuesta y el estado de las solicitudes desde el 19 de febrero (fecha de inicio de funcionamiento de la plataforma) a 31 de agosto de 2024.</t>
  </si>
  <si>
    <t>Presentar a los Despachos judiciales los avances de la plataforma creada por la DSAJ de Cundinamarca - Amazonas para la recepción, seguimiento, control y respuesta de las diferentes solicitudes administrativas de los servidores judiciales, incluyendo el tiempo de respuesta y el estado de las solicitudes desde el 19 de febrero (fecha de inicio de funcionamiento de la plataforma) a 30 de noviembre de 2024.</t>
  </si>
  <si>
    <t xml:space="preserve">Promover un espacio de participación, mediante la aplicación de una encuesta, para la priorización de las temáticas de la estrategia de rendición de cuentas y para recibir preguntas o recomendaciones sobre los resultados de la gestión. </t>
  </si>
  <si>
    <t>Publicar el informe de rendición de cuentas correspondiente a la gestión del año 2023 con base en las temáticas priorizadas.</t>
  </si>
  <si>
    <r>
      <t>Efectuar un reconocimiento especial a los mejores ejercicios de rendición de cuentas de los Consejos Seccionales y Direcciones Seccionales.</t>
    </r>
    <r>
      <rPr>
        <sz val="11"/>
        <color rgb="FFFF0000"/>
        <rFont val="Calibri Light"/>
        <family val="2"/>
      </rPr>
      <t xml:space="preserve"> </t>
    </r>
  </si>
  <si>
    <t>23 febrero 2024
11 abril 2024</t>
  </si>
  <si>
    <t>Publicar 25 informes de rendición de cuentas dentro del plazo establecido</t>
  </si>
  <si>
    <t>Publicar información sobre la gestión y los resultados del Consejo Superior de la Judicatura y la Dirección Ejecutiva de Administración Judicial (nivel central y seccional), a través de boletines, infografías, videos, entre otros.</t>
  </si>
  <si>
    <t>Realizar una audiencia pública participativa de rendición de cuentas sobre la gestión adelantada por el Consejo Superior de la Judicatura en el año 2023.</t>
  </si>
  <si>
    <t>Acuerdo PCSJA20-11478 de 2020</t>
  </si>
  <si>
    <t>Nivel Central</t>
  </si>
  <si>
    <t>Abril 2024
Mayo 2024</t>
  </si>
  <si>
    <t xml:space="preserve">Realizar audiencias públicas participativas de rendición de cuentas sobre la gestión adelantada por los consejos y direcciones seccionales en el año 2023. </t>
  </si>
  <si>
    <t xml:space="preserve">Realizar ejercicios participativos de diálogo, tales como audiencias públicas, reuniones focales, talleres, mesas de trabajo, entre otros, con el fin de presentar los resultados de la gestión y garantizar espacios permanentes con la ciudadanía. </t>
  </si>
  <si>
    <t>Realizar jornadas de sensibilización para fortalecer la cultura de rendición de cuentas en el Consejo Superior de la Judicatura (nivel central y seccional) dirigida a los servidores judiciales.</t>
  </si>
  <si>
    <t>Hacer un reconocimiento especial a los consejos seccionales y direcciones seccionales que se destaquen en la implementación y cumplimiento de la estrategia de rendición de cuentas.</t>
  </si>
  <si>
    <t>Marzo 2024
Octubre 2024</t>
  </si>
  <si>
    <t>Implementar una estrategia de lenguaje claro</t>
  </si>
  <si>
    <t>Guía de lenguaje claro para servidores públicos</t>
  </si>
  <si>
    <t>Julio 2024
Noviembre 2024</t>
  </si>
  <si>
    <t>Elaborar un tablero de control para documentar los compromisos adquiridos en los ejercicios de rendición de cuentas (si aplica).</t>
  </si>
  <si>
    <r>
      <t xml:space="preserve">Realizar una </t>
    </r>
    <r>
      <rPr>
        <sz val="11"/>
        <color rgb="FF000000"/>
        <rFont val="Century Gothic"/>
        <family val="2"/>
      </rPr>
      <t>asesoría en el manejo de inconsistencias en el reporte estadístico – SIERJU – a corte 30 de septiembre de 2023</t>
    </r>
  </si>
  <si>
    <t>La Guajira</t>
  </si>
  <si>
    <t xml:space="preserve">Realizar la mesa departamental interjurisdiccional (Mesa indígena) </t>
  </si>
  <si>
    <t>Llevar a cabo un taller sobre “Vigilancias Judiciales Administrativas en el Distrito Judicial de Riohacha, Administrativo y Disciplinario de La Guajira”</t>
  </si>
  <si>
    <t xml:space="preserve">Realizar un conversatorio sobre  “Políticas anticorrupción y responsabilidad de los funcionarios públicos “. </t>
  </si>
  <si>
    <t>Promover el diálogo en el conversatorio sobre “Pluralismo jurídico, empoderamiento femenino (Jaapaaya Jütchin jieyuu), e incidencia en el anna akua´ipa  (buen vivir)  de las comunidades”</t>
  </si>
  <si>
    <t>Publicar un boletín semestral de actividades, gestiones y resultados del consejo Seccional de la Judicatura de La Guajira y la Dirección Seccional</t>
  </si>
  <si>
    <t xml:space="preserve">Publicar un boletín semestral de actividades, gestiones y resultados del consejo Seccional de la Judicatura de La Guajira y la Dirección Seccional </t>
  </si>
  <si>
    <t>Magdalena</t>
  </si>
  <si>
    <t>TICs para la Rama Judicial (como nos vemos hoy y como nos vemos en 10 años, retos y temores)</t>
  </si>
  <si>
    <t>Realizar un encuentro para conversar sobre "La Acción de Vigilancia Judicial alcance, gestión y resultado en términos de decisiones"</t>
  </si>
  <si>
    <t>Realizar un encuentro para conversar sobre la administración de la carrera judicial</t>
  </si>
  <si>
    <t>Publicar pieza informativa con el cronograma de actividades de Bienestar y SST para los servidores judiciales, donde se informe acerca de los beneficios y la importancia de la participación de cada uno de los servidores en dichas actividades.</t>
  </si>
  <si>
    <r>
      <rPr>
        <b/>
        <sz val="11"/>
        <color theme="1"/>
        <rFont val="Century Gothic"/>
        <family val="2"/>
      </rPr>
      <t xml:space="preserve">14 febrero: </t>
    </r>
    <r>
      <rPr>
        <sz val="11"/>
        <color theme="1"/>
        <rFont val="Century Gothic"/>
        <family val="2"/>
      </rPr>
      <t xml:space="preserve"> se llevó a cabo una sesión de diálogo intercultural con la comunidad, en modalidad presencial con el pueblo Arhuaco.  </t>
    </r>
  </si>
  <si>
    <r>
      <rPr>
        <b/>
        <sz val="11"/>
        <color theme="1"/>
        <rFont val="Century Gothic"/>
        <family val="2"/>
      </rPr>
      <t>31 de mayo:</t>
    </r>
    <r>
      <rPr>
        <sz val="11"/>
        <color theme="1"/>
        <rFont val="Century Gothic"/>
        <family val="2"/>
      </rPr>
      <t xml:space="preserve"> se realizó una sesíón dirigida a servidores judiciales; fue un espacio presencial para detallar el funcionamiento de matriz PHVA en el marco del SIGCMA</t>
    </r>
  </si>
  <si>
    <r>
      <rPr>
        <b/>
        <sz val="11"/>
        <color theme="1"/>
        <rFont val="Century Gothic"/>
        <family val="2"/>
      </rPr>
      <t xml:space="preserve">23 de febrero: </t>
    </r>
    <r>
      <rPr>
        <sz val="11"/>
        <color theme="1"/>
        <rFont val="Century Gothic"/>
        <family val="2"/>
      </rPr>
      <t>se llevó a cabo una sesión virtual para realizar un análisis de las inconsistencias presentadas por los despachos judiciales con fecha corte de septiembre de 2023.</t>
    </r>
  </si>
  <si>
    <r>
      <rPr>
        <b/>
        <sz val="11"/>
        <color theme="1"/>
        <rFont val="Century Gothic"/>
        <family val="2"/>
      </rPr>
      <t xml:space="preserve">30 abril: </t>
    </r>
    <r>
      <rPr>
        <sz val="11"/>
        <color theme="1"/>
        <rFont val="Century Gothic"/>
        <family val="2"/>
      </rPr>
      <t xml:space="preserve">se llevó a cabo un espacio de diálogo en modalidad mixta (virtual y presencial) que contó con la participación de 65 personas, en el cual se socializaron las principales acciones adelantadas para facilitar el acceso a la justicia a los ciudadanos y usuarios* </t>
    </r>
  </si>
  <si>
    <r>
      <rPr>
        <b/>
        <sz val="10"/>
        <color theme="1"/>
        <rFont val="Century Gothic"/>
        <family val="2"/>
      </rPr>
      <t>11 de abril:</t>
    </r>
    <r>
      <rPr>
        <sz val="10"/>
        <color theme="1"/>
        <rFont val="Century Gothic"/>
        <family val="2"/>
      </rPr>
      <t xml:space="preserve"> se llevó a cabo la mesa interjurisdiccional con el fin de entablar diálogo con representantes de las comunidades indígenas de La Guajira para contar con información de base que permita identificar las principales problemáticas de la adminsitración de justicia donde intervienen estas comunidades.*</t>
    </r>
  </si>
  <si>
    <r>
      <rPr>
        <b/>
        <sz val="11"/>
        <color theme="1"/>
        <rFont val="Century Gothic"/>
        <family val="2"/>
      </rPr>
      <t>29 abril:</t>
    </r>
    <r>
      <rPr>
        <sz val="11"/>
        <color theme="1"/>
        <rFont val="Century Gothic"/>
        <family val="2"/>
      </rPr>
      <t xml:space="preserve"> se realizó un Facebook Live en el cual se abordo el tema "Impacto de la carrera judicial en Boyacá y Casanare", su alcance fue de 72 personas conectadas. Fue un espacio para la interacción e identificación de necesidades para futuros eventos.*</t>
    </r>
  </si>
  <si>
    <r>
      <rPr>
        <b/>
        <sz val="11"/>
        <color theme="1"/>
        <rFont val="Century Gothic"/>
        <family val="2"/>
      </rPr>
      <t>31 de mayo:</t>
    </r>
    <r>
      <rPr>
        <sz val="11"/>
        <color theme="1"/>
        <rFont val="Century Gothic"/>
        <family val="2"/>
      </rPr>
      <t xml:space="preserve"> publicación de un boletín de gestión contractual con fecha de corte 31 de mayo de 2024. →https://www.ramajudicial.gov.co/web/consejo-seccional-de-la-judictura-del-meta/rendicion-de-cuentas </t>
    </r>
  </si>
  <si>
    <r>
      <rPr>
        <b/>
        <sz val="11"/>
        <color theme="1"/>
        <rFont val="Century Gothic"/>
        <family val="2"/>
      </rPr>
      <t xml:space="preserve">12 de abril: </t>
    </r>
    <r>
      <rPr>
        <sz val="11"/>
        <color theme="1"/>
        <rFont val="Century Gothic"/>
        <family val="2"/>
      </rPr>
      <t>se llevó a cabo un espacio de diálogo virtual sobre las vigilancias judiciales administrativas, se abordaron temas de importancia con el fin de orientar a la ciudadanía. Participaron 76 personas</t>
    </r>
  </si>
  <si>
    <r>
      <rPr>
        <b/>
        <sz val="11"/>
        <color theme="1"/>
        <rFont val="Century Gothic"/>
        <family val="2"/>
      </rPr>
      <t>27 de mayo:</t>
    </r>
    <r>
      <rPr>
        <sz val="11"/>
        <color theme="1"/>
        <rFont val="Century Gothic"/>
        <family val="2"/>
      </rPr>
      <t xml:space="preserve"> publicación de un video en el micrositio de rendición de cuentas para presentar información sobre la vigilancia judicial administrativa.</t>
    </r>
  </si>
  <si>
    <t>Atlántico</t>
  </si>
  <si>
    <t>Ene</t>
  </si>
  <si>
    <t>Feb</t>
  </si>
  <si>
    <t>Mar</t>
  </si>
  <si>
    <t>Abr</t>
  </si>
  <si>
    <t>May</t>
  </si>
  <si>
    <t>Jun</t>
  </si>
  <si>
    <t>Jul</t>
  </si>
  <si>
    <t>Ago</t>
  </si>
  <si>
    <t>Sep</t>
  </si>
  <si>
    <t>Oct</t>
  </si>
  <si>
    <t>Nov</t>
  </si>
  <si>
    <t>Dic</t>
  </si>
  <si>
    <t>Acciones</t>
  </si>
  <si>
    <t>Diálogo</t>
  </si>
  <si>
    <t>Información</t>
  </si>
  <si>
    <t>Región</t>
  </si>
  <si>
    <t>Publicar una infografía pedagógica sobre el – Sistema Integrado Unificado de Gestión Judicial SIUGJ.</t>
  </si>
  <si>
    <t>Publicar una infografía y/o video sobre el Acceso a la Justicia fortalecimiento en Boyacá y Casanare 2024.</t>
  </si>
  <si>
    <r>
      <rPr>
        <b/>
        <sz val="11"/>
        <color theme="1"/>
        <rFont val="Century Gothic"/>
        <family val="2"/>
      </rPr>
      <t>15 de abril:</t>
    </r>
    <r>
      <rPr>
        <sz val="11"/>
        <color theme="1"/>
        <rFont val="Century Gothic"/>
        <family val="2"/>
      </rPr>
      <t xml:space="preserve"> se publicó en el micrositio de rendición de cuentas un informe de gestión del Consejo Seccional en el primer trimestre de 2024.</t>
    </r>
  </si>
  <si>
    <t>RP</t>
  </si>
  <si>
    <r>
      <rPr>
        <b/>
        <sz val="11"/>
        <color theme="1"/>
        <rFont val="Century Gothic"/>
        <family val="2"/>
      </rPr>
      <t xml:space="preserve">Abril: </t>
    </r>
    <r>
      <rPr>
        <sz val="11"/>
        <color theme="1"/>
        <rFont val="Century Gothic"/>
        <family val="2"/>
      </rPr>
      <t>se publicó un video en el micrositio del Consejo Seccional y el micrositio de rendición de cuentas para socializar los avances en materia de carrera judicial en el Atlántico.</t>
    </r>
  </si>
  <si>
    <t>PR</t>
  </si>
  <si>
    <t>*Esta actividad tiene rango de ejecución entre marzo y noviembre</t>
  </si>
  <si>
    <r>
      <rPr>
        <b/>
        <sz val="11"/>
        <color theme="1"/>
        <rFont val="Century Gothic"/>
        <family val="2"/>
      </rPr>
      <t xml:space="preserve">18 junio: </t>
    </r>
    <r>
      <rPr>
        <sz val="11"/>
        <color theme="1"/>
        <rFont val="Century Gothic"/>
        <family val="2"/>
      </rPr>
      <t xml:space="preserve">publicación de infografía sobre los principales avances en el fortalecimiento de la infraestructura física en el departamento de Risaralda.
</t>
    </r>
    <r>
      <rPr>
        <b/>
        <sz val="11"/>
        <color theme="1"/>
        <rFont val="Century Gothic"/>
        <family val="2"/>
      </rPr>
      <t>Enlace:</t>
    </r>
    <r>
      <rPr>
        <sz val="11"/>
        <color theme="1"/>
        <rFont val="Century Gothic"/>
        <family val="2"/>
      </rPr>
      <t xml:space="preserve"> https://www.ramajudicial.gov.co/web/consejo-seccional-de-la-judicatura-de-risaralda/rendicion-de-cuentas</t>
    </r>
  </si>
  <si>
    <t>Socialización: resultados de los indicadores ambientales en el año 2023 y su importancia dentro de la institución</t>
  </si>
  <si>
    <r>
      <rPr>
        <b/>
        <sz val="11"/>
        <color theme="1"/>
        <rFont val="Century Gothic"/>
        <family val="2"/>
      </rPr>
      <t xml:space="preserve">8 febrero: </t>
    </r>
    <r>
      <rPr>
        <sz val="11"/>
        <color theme="1"/>
        <rFont val="Century Gothic"/>
        <family val="2"/>
      </rPr>
      <t xml:space="preserve">el presidente del Consejo Seccional, Magistrado Alonso Acero lideró un espacio de diálogo con representantes de 12 universidades de Santander para socializar el quehacer de la corporación en esa región y la importancia de realizar la práctica jurídica en esta institución. Participaron universidades como UNAB, UDES, UNICIENCIA, UCC, UNIVERSIDAD SANTO TOMAS y UNIVERSIDAD INDUSTRIAL DE SANTANDER. </t>
    </r>
  </si>
  <si>
    <r>
      <rPr>
        <b/>
        <sz val="11"/>
        <color theme="1"/>
        <rFont val="Century Gothic"/>
        <family val="2"/>
      </rPr>
      <t>30 mayo:</t>
    </r>
    <r>
      <rPr>
        <sz val="11"/>
        <color theme="1"/>
        <rFont val="Century Gothic"/>
        <family val="2"/>
      </rPr>
      <t xml:space="preserve"> se llevó a cabo una reunión para socializar las dificultades presentadas en la etapa de planeación y ejecución de los
procesos contractuales y las implicaciones para la Entidad y los servidores judiciales.</t>
    </r>
  </si>
  <si>
    <r>
      <rPr>
        <b/>
        <sz val="11"/>
        <color theme="1"/>
        <rFont val="Century Gothic"/>
        <family val="2"/>
      </rPr>
      <t>26 junio:</t>
    </r>
    <r>
      <rPr>
        <sz val="11"/>
        <color theme="1"/>
        <rFont val="Century Gothic"/>
        <family val="2"/>
      </rPr>
      <t xml:space="preserve"> La Dirección Seccional de Administración Judicial de Ibagué adelantó un espacio de dialogo con la comunidad sobre los avances de la gestión ambiental en el Distrito Judicial de Ibagué en el auidtorio del Museo Panóptico</t>
    </r>
  </si>
  <si>
    <t>IN</t>
  </si>
  <si>
    <t>Antioquia</t>
  </si>
  <si>
    <t>Bogotá</t>
  </si>
  <si>
    <t>Bolívar</t>
  </si>
  <si>
    <t>Boyacá</t>
  </si>
  <si>
    <t>Choco</t>
  </si>
  <si>
    <t>Cundinamarca</t>
  </si>
  <si>
    <t>Norte de Santander</t>
  </si>
  <si>
    <t>Programación</t>
  </si>
  <si>
    <t>Ejecución</t>
  </si>
  <si>
    <r>
      <rPr>
        <b/>
        <sz val="11"/>
        <color theme="1"/>
        <rFont val="Century Gothic"/>
        <family val="2"/>
      </rPr>
      <t>2 julio:</t>
    </r>
    <r>
      <rPr>
        <sz val="11"/>
        <color theme="1"/>
        <rFont val="Century Gothic"/>
        <family val="2"/>
      </rPr>
      <t xml:space="preserve"> se publicó en el micrositio de rendición de cuentas una cartilla que da cuenta de la gestión realizada en el año 2023.**</t>
    </r>
  </si>
  <si>
    <r>
      <rPr>
        <b/>
        <sz val="11"/>
        <color theme="1"/>
        <rFont val="Century Gothic"/>
        <family val="2"/>
      </rPr>
      <t>30 abril</t>
    </r>
    <r>
      <rPr>
        <sz val="11"/>
        <color theme="1"/>
        <rFont val="Century Gothic"/>
        <family val="2"/>
      </rPr>
      <t>: se publicaron los manuales actualizados para tramites del reporte de la estadística y remitió a los servidores judiciales de la Seccional el manual con el paso a paso para realizar la actualización de los datos y cambio de contraseña en el sistema SIERJU para el reporte de la estadística.**</t>
    </r>
  </si>
  <si>
    <r>
      <rPr>
        <b/>
        <sz val="11"/>
        <color theme="1"/>
        <rFont val="Century Gothic"/>
        <family val="2"/>
      </rPr>
      <t xml:space="preserve">26 de junio: </t>
    </r>
    <r>
      <rPr>
        <sz val="11"/>
        <color theme="1"/>
        <rFont val="Century Gothic"/>
        <family val="2"/>
      </rPr>
      <t>se publicó un video para socializar información sobre la cobertura de la Rama Judicial (nuevo mapa Judicial) en el Meta a través de redes sociales, WhatsApp, pantallas del primer piso (acceso al público) y micrsitio de rendición de cuentas.
→https://www.ramajudicial.gov.co/web/consejo-seccional-de-la-judictura-del-meta/rendicion-de-cuentas</t>
    </r>
  </si>
  <si>
    <t>Realizar un espacio de diálogo "Le contamos"que en Boyacá y Casanare funciona el Sistema de Responsabilidad Penal para Adolescentes (SRPA)</t>
  </si>
  <si>
    <t>Realizar un espacio de diálogo "¿Sabía Qué?" la Coordinación Administrativa de Yopal se encuentra adscrita a la Dirección Seccional de Tunja, le contamos el impacto de su gestión desde su creación</t>
  </si>
  <si>
    <t>Incumplida</t>
  </si>
  <si>
    <r>
      <rPr>
        <b/>
        <sz val="11"/>
        <color theme="1"/>
        <rFont val="Century Gothic"/>
        <family val="2"/>
      </rPr>
      <t xml:space="preserve">05 marzo: </t>
    </r>
    <r>
      <rPr>
        <sz val="11"/>
        <color theme="1"/>
        <rFont val="Century Gothic"/>
        <family val="2"/>
      </rPr>
      <t xml:space="preserve">se publicó un informe de rendición de cuentas sobre la gestión adelantada en el año 2023.
https://www.ramajudicial.gov.co/web/consejo-seccional-de-la-judicatura-de-caldas/rendicion-de-cuentas </t>
    </r>
  </si>
  <si>
    <r>
      <rPr>
        <b/>
        <sz val="11"/>
        <color theme="1"/>
        <rFont val="Century Gothic"/>
        <family val="2"/>
      </rPr>
      <t>4 abril:</t>
    </r>
    <r>
      <rPr>
        <sz val="11"/>
        <color theme="1"/>
        <rFont val="Century Gothic"/>
        <family val="2"/>
      </rPr>
      <t xml:space="preserve"> publicación de un GIF en el Facebook del Consejo Seccional con información sobre los trámites de la Unidad Nacional de Registro de Abogados y Auxiliares de la Justicia.**
https://acortar.link/mfGwzf</t>
    </r>
  </si>
  <si>
    <r>
      <rPr>
        <b/>
        <sz val="11"/>
        <color theme="1"/>
        <rFont val="Century Gothic"/>
        <family val="2"/>
      </rPr>
      <t>19 abril:</t>
    </r>
    <r>
      <rPr>
        <sz val="11"/>
        <color theme="1"/>
        <rFont val="Century Gothic"/>
        <family val="2"/>
      </rPr>
      <t xml:space="preserve"> publicación de boletín en micrositio del Consejo Seccional de la Judicatura de Boyacá y Casanare.
https://www.ramajudicial.gov.co/web/consejo-seccional-de-la-judicatura-de-boyaca/484 </t>
    </r>
  </si>
  <si>
    <r>
      <rPr>
        <b/>
        <sz val="11"/>
        <color theme="1"/>
        <rFont val="Century Gothic"/>
        <family val="2"/>
      </rPr>
      <t>13 junio:</t>
    </r>
    <r>
      <rPr>
        <sz val="11"/>
        <color theme="1"/>
        <rFont val="Century Gothic"/>
        <family val="2"/>
      </rPr>
      <t xml:space="preserve"> publicación de un video sobre el expediente digital en las redes sociales y en el micrositio de rendición de cuentas.
https://www.ramajudicial.gov.co/web/consejo-seccional-de-la-judicatura-de-boyaca/rendicion-de-cuentas
https://www.facebook.com/csjboyaca/videos/344054825166825/</t>
    </r>
  </si>
  <si>
    <r>
      <rPr>
        <b/>
        <sz val="11"/>
        <color theme="1"/>
        <rFont val="Century Gothic"/>
        <family val="2"/>
      </rPr>
      <t xml:space="preserve">27 junio: </t>
    </r>
    <r>
      <rPr>
        <sz val="11"/>
        <color theme="1"/>
        <rFont val="Century Gothic"/>
        <family val="2"/>
      </rPr>
      <t>se llevó a cabo un espacio de diálogo mixto, liderado por la Dirección Seccional de Administración Judicial de Tunja, dirigido a profesionales del derechol el cual tuvo como objetivo interactuar con los abogados y dialogar acerca de posibles soluciones a los temas relacionados con la justicia en la región.*</t>
    </r>
  </si>
  <si>
    <r>
      <rPr>
        <b/>
        <sz val="11"/>
        <color theme="1"/>
        <rFont val="Century Gothic"/>
        <family val="2"/>
      </rPr>
      <t>2 julio:</t>
    </r>
    <r>
      <rPr>
        <sz val="11"/>
        <color theme="1"/>
        <rFont val="Century Gothic"/>
        <family val="2"/>
      </rPr>
      <t xml:space="preserve"> publicación en redes sociales de una infografía sobre ekl contexto de la organización.
https://www.facebook.com/photo/?fbid=122167942352080880&amp;set=a.122136332948080880</t>
    </r>
  </si>
  <si>
    <r>
      <rPr>
        <b/>
        <sz val="11"/>
        <color theme="1"/>
        <rFont val="Century Gothic"/>
        <family val="2"/>
      </rPr>
      <t xml:space="preserve">27 de junio: </t>
    </r>
    <r>
      <rPr>
        <sz val="11"/>
        <color theme="1"/>
        <rFont val="Century Gothic"/>
        <family val="2"/>
      </rPr>
      <t>la Dirección Seccional de Administración Judicial de Cartagena lideró un espacio de diálogo para socialiar la gestión presupuestal y principales aportes para la justicia en el departamento de Bolívar.
https://www.facebook.com/100068440748093/videos/452669230738341</t>
    </r>
  </si>
  <si>
    <t>Programadas</t>
  </si>
  <si>
    <t>Ejecutadas</t>
  </si>
  <si>
    <t>Descripción</t>
  </si>
  <si>
    <t>Nombre indicador:</t>
  </si>
  <si>
    <t>Fórmula de cálculo</t>
  </si>
  <si>
    <t>Unidad de medida</t>
  </si>
  <si>
    <t>Tipo indicador</t>
  </si>
  <si>
    <t>Periodicidad</t>
  </si>
  <si>
    <t>Semestral</t>
  </si>
  <si>
    <t>Fuente de información</t>
  </si>
  <si>
    <t>Línea base</t>
  </si>
  <si>
    <t>RESULTADOS INDICADOR</t>
  </si>
  <si>
    <t>CONCEPTO</t>
  </si>
  <si>
    <t>Interpretación del indicador</t>
  </si>
  <si>
    <t>Análisis cualitativo</t>
  </si>
  <si>
    <t>ENE</t>
  </si>
  <si>
    <t>FEB</t>
  </si>
  <si>
    <t>MAR</t>
  </si>
  <si>
    <t>ABR</t>
  </si>
  <si>
    <t>MAY</t>
  </si>
  <si>
    <t>JUN</t>
  </si>
  <si>
    <t>JUL</t>
  </si>
  <si>
    <t>AGO</t>
  </si>
  <si>
    <t>SEP</t>
  </si>
  <si>
    <t>OCT</t>
  </si>
  <si>
    <t>NOV</t>
  </si>
  <si>
    <t>DIC</t>
  </si>
  <si>
    <r>
      <rPr>
        <b/>
        <sz val="11"/>
        <color theme="1"/>
        <rFont val="Century Gothic"/>
        <family val="2"/>
      </rPr>
      <t xml:space="preserve">28 junio: </t>
    </r>
    <r>
      <rPr>
        <sz val="11"/>
        <color theme="1"/>
        <rFont val="Century Gothic"/>
        <family val="2"/>
      </rPr>
      <t xml:space="preserve">publicación de un video en diferentes canales para divulgar información sobre el punto de atención al usuario. 
Facebook: https://www.facebook.com/share/v/WL7vMDJrV2RZvoMN/?mibextid=WUal2a; Facebook (FanPage): https://web.facebook.com/share/v/M4B8zRCCvaLYSRdi/; X (Twitter): https://x.com/csjcaldas/status/1807059093267357768?s=46; YouTube: 
https://youtu.be/782eBtHp-Pw </t>
    </r>
  </si>
  <si>
    <r>
      <rPr>
        <b/>
        <sz val="11"/>
        <color theme="1"/>
        <rFont val="Century Gothic"/>
        <family val="2"/>
      </rPr>
      <t>26 de junio:</t>
    </r>
    <r>
      <rPr>
        <sz val="11"/>
        <color theme="1"/>
        <rFont val="Century Gothic"/>
        <family val="2"/>
      </rPr>
      <t xml:space="preserve"> se llevó a cabo un espacio de diálogo mixto sobre el teletrabajo y el derecho a la desconexión laboral en el Tribunal Superior Palacio Nacional Francisco de Paula Santander. Se contó con la participación de 37 asistentes.
https://www.ramajudicial.gov.co/web/consejo-seccional-de-la-judicatura-de-cauca/rendicion-de-cuentas</t>
    </r>
  </si>
  <si>
    <r>
      <rPr>
        <b/>
        <sz val="11"/>
        <color theme="1"/>
        <rFont val="Century Gothic"/>
        <family val="2"/>
      </rPr>
      <t>28 junio:</t>
    </r>
    <r>
      <rPr>
        <sz val="11"/>
        <color theme="1"/>
        <rFont val="Century Gothic"/>
        <family val="2"/>
      </rPr>
      <t xml:space="preserve"> publicación en canales de acceso y redes sociales de la infografía sobre las medidas y acciones para facilitar a la ciudadanía y usuarios el acceso a la justicia.
https://www.ramajudicial.gov.co/web/consejo-seccional-de-la-judicatura-de-risaralda/rendicion-de-cuentas</t>
    </r>
  </si>
  <si>
    <t>Progreso</t>
  </si>
  <si>
    <r>
      <rPr>
        <b/>
        <sz val="11"/>
        <color theme="1"/>
        <rFont val="Century Gothic"/>
        <family val="2"/>
      </rPr>
      <t xml:space="preserve">3 julio: </t>
    </r>
    <r>
      <rPr>
        <sz val="11"/>
        <color theme="1"/>
        <rFont val="Century Gothic"/>
        <family val="2"/>
      </rPr>
      <t>publicación de una infografía pedagogica sobre el SIUGJ
https://www.ramajudicial.gov.co/web/consejo-seccional-de-la-judicatura-de-boyaca/rendicion-de-cuentas</t>
    </r>
  </si>
  <si>
    <r>
      <rPr>
        <b/>
        <sz val="11"/>
        <color theme="1"/>
        <rFont val="Century Gothic"/>
        <family val="2"/>
      </rPr>
      <t>12 de junio:</t>
    </r>
    <r>
      <rPr>
        <sz val="11"/>
        <color theme="1"/>
        <rFont val="Century Gothic"/>
        <family val="2"/>
      </rPr>
      <t xml:space="preserve"> publicación en redes sociales y micrositio de rendición de cuentas de infografía sobre la composición de la planta personal del Distrito Judicial de Florencia y Adminsitrativo del Caquetá.</t>
    </r>
  </si>
  <si>
    <r>
      <rPr>
        <b/>
        <sz val="11"/>
        <color theme="1"/>
        <rFont val="Century Gothic"/>
        <family val="2"/>
      </rPr>
      <t>28 de junio:</t>
    </r>
    <r>
      <rPr>
        <sz val="11"/>
        <color theme="1"/>
        <rFont val="Century Gothic"/>
        <family val="2"/>
      </rPr>
      <t xml:space="preserve"> envio de correo masivo y mensaje a través de grupo de WhatsAppcon información relevante para servidores judiciales sobre el impacto de la ARL en el Caquetá.** </t>
    </r>
  </si>
  <si>
    <r>
      <rPr>
        <b/>
        <sz val="11"/>
        <color theme="1"/>
        <rFont val="Century Gothic"/>
        <family val="2"/>
      </rPr>
      <t>11 de julio:</t>
    </r>
    <r>
      <rPr>
        <sz val="11"/>
        <color theme="1"/>
        <rFont val="Century Gothic"/>
        <family val="2"/>
      </rPr>
      <t xml:space="preserve"> publicación en redes sociales y micrositio de rendición de cuentas de una inforgrafía sobre la vigilancia judicial administrativa y sus avances.</t>
    </r>
  </si>
  <si>
    <r>
      <rPr>
        <b/>
        <sz val="11"/>
        <color theme="1"/>
        <rFont val="Century Gothic"/>
        <family val="2"/>
      </rPr>
      <t xml:space="preserve">18 abril: </t>
    </r>
    <r>
      <rPr>
        <sz val="11"/>
        <color theme="1"/>
        <rFont val="Century Gothic"/>
        <family val="2"/>
      </rPr>
      <t xml:space="preserve">se llevó a cabo una audiencia de rendición de cuentas (sectorizada) de manera presencial. En esta se abrió espacio de diálogo con los señores jueces/zas y las entidades y abogados litigantes que se encontraban presentes, exponiendo la gestión y situaciones especiales que se advirtieron en cada una de las especialidades, dando respuesta efectiva a cada uno de los interrogantes formulados. </t>
    </r>
  </si>
  <si>
    <t>Espacios de diálogo</t>
  </si>
  <si>
    <t>Programados</t>
  </si>
  <si>
    <t>Ejecutados</t>
  </si>
  <si>
    <t>Avance</t>
  </si>
  <si>
    <t>Acciones de información</t>
  </si>
  <si>
    <t>Cadena de valor</t>
  </si>
  <si>
    <t>Programado</t>
  </si>
  <si>
    <t>General</t>
  </si>
  <si>
    <t>Resultados a 30 de junio</t>
  </si>
  <si>
    <t>Resultados a 31 de diciembre</t>
  </si>
  <si>
    <t>Seguimiento estrategia de rendición de cuentas 2024</t>
  </si>
  <si>
    <r>
      <rPr>
        <b/>
        <sz val="11"/>
        <color theme="1"/>
        <rFont val="Century Gothic"/>
        <family val="2"/>
      </rPr>
      <t xml:space="preserve">15 abril: </t>
    </r>
    <r>
      <rPr>
        <sz val="11"/>
        <color theme="1"/>
        <rFont val="Century Gothic"/>
        <family val="2"/>
      </rPr>
      <t>la Dirección Seccional de Administración Judicial envió correo masivo socializando el programa de Bienestar Social **</t>
    </r>
  </si>
  <si>
    <t>Hoja de vida indicador</t>
  </si>
  <si>
    <t>Porcentaje de implementación de las acciones de rendición de cuentas</t>
  </si>
  <si>
    <r>
      <t xml:space="preserve">Fecha: </t>
    </r>
    <r>
      <rPr>
        <sz val="10"/>
        <color theme="1"/>
        <rFont val="Work Sans"/>
      </rPr>
      <t>30 de junio de 2024</t>
    </r>
  </si>
  <si>
    <t>Este indicador mide el cumplimiento de las actividades programadas en la Estrategia de Rendición de Cuentas 2024</t>
  </si>
  <si>
    <t>Cumplimiento del 100% de las actividades programadas en la estrategia de rendición de cuentas.</t>
  </si>
  <si>
    <t>Cumplimiento</t>
  </si>
  <si>
    <t>Estrategia de rendición de cuentas</t>
  </si>
  <si>
    <t>Porcentaje</t>
  </si>
  <si>
    <t>Número de actividades programadas</t>
  </si>
  <si>
    <t>Número de actividades ejecutadas</t>
  </si>
  <si>
    <t>TOTAL</t>
  </si>
  <si>
    <t xml:space="preserve"> (Número de actividades ejecutadas) / (Número de actividades programadas) *100</t>
  </si>
  <si>
    <t>Meta anual</t>
  </si>
  <si>
    <t>Primer semestre</t>
  </si>
  <si>
    <t>Segundo semestre</t>
  </si>
  <si>
    <t>Este indicador tiene como propósito la medición del grado de cumplimiento de las actIvidades programadas en la Estrategia de Rendición de Cuentas para el año 2024.</t>
  </si>
  <si>
    <t>Porcentaje de cumplimiento por mes</t>
  </si>
  <si>
    <t>Total</t>
  </si>
  <si>
    <t>En el primer semestre de 2024, el cumplimiento fue del 42%. Se evidenció que de 39 actividades programadas, no se realizaron 6, que corresponden a Bogotá, Cundinamarca, Nariño y Santander. Para el análisis de la información se solicitaron reportes a través de correo electrónico.</t>
  </si>
  <si>
    <t xml:space="preserve">Realizar un espacio de diálogo en Ipiales-Tumaco con el fin de socializar los resultados y logros obtenidos en la gestión según las necesidades de información priorizadas por la ciudadanía. </t>
  </si>
  <si>
    <r>
      <rPr>
        <b/>
        <sz val="11"/>
        <color theme="1"/>
        <rFont val="Century Gothic"/>
        <family val="2"/>
      </rPr>
      <t>19 julio</t>
    </r>
    <r>
      <rPr>
        <sz val="11"/>
        <color theme="1"/>
        <rFont val="Century Gothic"/>
        <family val="2"/>
      </rPr>
      <t>: se llevó a cabo un espacio de diálogo en el circuito de Ipiales en el cual participaron abogados, servidores judiciales, entidades públicas y comunidad interesada en la gestión del consejo y dirección seccional. En total participaron 80 personas.</t>
    </r>
  </si>
  <si>
    <r>
      <rPr>
        <b/>
        <sz val="11"/>
        <color theme="1"/>
        <rFont val="Century Gothic"/>
        <family val="2"/>
      </rPr>
      <t>23 julio:</t>
    </r>
    <r>
      <rPr>
        <sz val="11"/>
        <color theme="1"/>
        <rFont val="Century Gothic"/>
        <family val="2"/>
      </rPr>
      <t xml:space="preserve"> publicación en redes sociales y micrositio de rendición de cuentas sobre los avances en materia de carrera judicial</t>
    </r>
  </si>
  <si>
    <r>
      <rPr>
        <b/>
        <sz val="11"/>
        <color theme="1"/>
        <rFont val="Century Gothic"/>
        <family val="2"/>
      </rPr>
      <t>30 agosto:</t>
    </r>
    <r>
      <rPr>
        <sz val="11"/>
        <color theme="1"/>
        <rFont val="Century Gothic"/>
        <family val="2"/>
      </rPr>
      <t xml:space="preserve"> publicación y difusión de boletín informativo de ejecución presupuestal </t>
    </r>
  </si>
  <si>
    <r>
      <rPr>
        <b/>
        <sz val="11"/>
        <color theme="1"/>
        <rFont val="Century Gothic"/>
        <family val="2"/>
      </rPr>
      <t xml:space="preserve">05 septiembre: </t>
    </r>
    <r>
      <rPr>
        <sz val="11"/>
        <color theme="1"/>
        <rFont val="Century Gothic"/>
        <family val="2"/>
      </rPr>
      <t>a través de mailing se divulgó la inforgrafía a la comunidad judicial donde se detalla la ejecución presupuestal con corte a 30 de agosto de 2024, en materia de gastos por concepto de personal, bienes y servicios, impuestos y con un especial énfasis en los proyectos de inversión adelantados por la Dirección Seccional.</t>
    </r>
  </si>
  <si>
    <r>
      <rPr>
        <b/>
        <sz val="11"/>
        <color theme="1"/>
        <rFont val="Century Gothic"/>
        <family val="2"/>
      </rPr>
      <t xml:space="preserve">06 septiembre: </t>
    </r>
    <r>
      <rPr>
        <sz val="11"/>
        <color theme="1"/>
        <rFont val="Century Gothic"/>
        <family val="2"/>
      </rPr>
      <t>se llevó a cabo un foro sobre habilidades, experiencias y resultados de los Comités y grupos que hace parte el Consejo Seccional y la Dirección Seccional durante el año 2024,</t>
    </r>
  </si>
  <si>
    <r>
      <rPr>
        <b/>
        <sz val="11"/>
        <color theme="1"/>
        <rFont val="Century Gothic"/>
        <family val="2"/>
      </rPr>
      <t xml:space="preserve">21 agosto: </t>
    </r>
    <r>
      <rPr>
        <sz val="11"/>
        <color theme="1"/>
        <rFont val="Century Gothic"/>
        <family val="2"/>
      </rPr>
      <t xml:space="preserve"> se llevó a cabo un espacio de diálogo con la ciudadanía sobre los nuevos horizontes laborales y el impacto del teletrabajo en la administración de justicia, como parte del compromiso de transparencia, rendición de
cuentas y confiabilidad de la rama judicial.</t>
    </r>
  </si>
  <si>
    <t>Publicar una infografía sobre la calificación integral de servicios</t>
  </si>
  <si>
    <r>
      <rPr>
        <b/>
        <sz val="11"/>
        <color theme="1"/>
        <rFont val="Century Gothic"/>
        <family val="2"/>
      </rPr>
      <t xml:space="preserve">30 junio: </t>
    </r>
    <r>
      <rPr>
        <sz val="11"/>
        <color theme="1"/>
        <rFont val="Century Gothic"/>
        <family val="2"/>
      </rPr>
      <t xml:space="preserve">publicación en el micrositio de un documento sobre la calificación integral de servicios para socializar los factores que integran la calificación, efectos positivos y negativos de la calificación, periodos a evaluar y demás temas de interés en este aspecto. </t>
    </r>
  </si>
  <si>
    <r>
      <rPr>
        <b/>
        <sz val="11"/>
        <color theme="1"/>
        <rFont val="Century Gothic"/>
        <family val="2"/>
      </rPr>
      <t xml:space="preserve">23 julio: </t>
    </r>
    <r>
      <rPr>
        <sz val="11"/>
        <color theme="1"/>
        <rFont val="Century Gothic"/>
        <family val="2"/>
      </rPr>
      <t>se llevó a cabo un espacio de diálogo en el marco de la Comisión Interinstitucional de la Rama Judicial de Antioquia</t>
    </r>
  </si>
  <si>
    <r>
      <rPr>
        <b/>
        <sz val="11"/>
        <color theme="1"/>
        <rFont val="Century Gothic"/>
        <family val="2"/>
      </rPr>
      <t>31 de julio:</t>
    </r>
    <r>
      <rPr>
        <sz val="11"/>
        <color theme="1"/>
        <rFont val="Century Gothic"/>
        <family val="2"/>
      </rPr>
      <t xml:space="preserve"> divulgación de un informe sobre el control del rendimiento y gestión de los despachos judiciales durante el año 2023</t>
    </r>
  </si>
  <si>
    <r>
      <rPr>
        <b/>
        <sz val="11"/>
        <color theme="1"/>
        <rFont val="Century Gothic"/>
        <family val="2"/>
      </rPr>
      <t>30 julio:</t>
    </r>
    <r>
      <rPr>
        <sz val="11"/>
        <color theme="1"/>
        <rFont val="Century Gothic"/>
        <family val="2"/>
      </rPr>
      <t xml:space="preserve"> publicación de un boletín de prensa en "Mi Manizales del Alma" para dar a conocer avances en los proyectos de mantenimiento y mejoramiento de la infraestructura física de las sedes judiciales del distrito, con recursos de inversión
ejecutados por la Dirección Seccional.*</t>
    </r>
  </si>
  <si>
    <r>
      <rPr>
        <b/>
        <sz val="11"/>
        <color theme="1"/>
        <rFont val="Century Gothic"/>
        <family val="2"/>
      </rPr>
      <t>27 agosto:</t>
    </r>
    <r>
      <rPr>
        <sz val="11"/>
        <color theme="1"/>
        <rFont val="Century Gothic"/>
        <family val="2"/>
      </rPr>
      <t xml:space="preserve"> se llevó a cabo el espacio de diálogo sobre a Espacio de dialogo “Café-Tertulia: Hablemos del Sistema de
Responsabilidad Penal en Adolescentes en Boyacá Casanare”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</si>
</sst>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0"/>
      <color theme="1"/>
      <name val="Century Gothic"/>
      <family val="2"/>
    </font>
    <font>
      <sz val="11"/>
      <color theme="1"/>
      <name val="Calibri Light"/>
      <family val="2"/>
      <scheme val="major"/>
    </font>
    <font>
      <b/>
      <sz val="11"/>
      <color theme="1"/>
      <name val="Calibri Light"/>
      <family val="2"/>
      <scheme val="major"/>
    </font>
    <font>
      <sz val="10"/>
      <color theme="1"/>
      <name val="Work Sans"/>
    </font>
    <font>
      <sz val="9"/>
      <color indexed="81"/>
      <name val="Tahoma"/>
      <family val="2"/>
    </font>
    <font>
      <b/>
      <sz val="9"/>
      <color indexed="81"/>
      <name val="Tahoma"/>
      <family val="2"/>
    </font>
    <font>
      <b/>
      <sz val="11"/>
      <color theme="1"/>
      <name val="Century Gothic"/>
      <family val="2"/>
    </font>
    <font>
      <sz val="11"/>
      <color theme="1"/>
      <name val="Century Gothic"/>
      <family val="2"/>
    </font>
    <font>
      <sz val="11"/>
      <color rgb="FFFF0000"/>
      <name val="Calibri Light"/>
      <family val="2"/>
    </font>
    <font>
      <sz val="11"/>
      <name val="Century Gothic"/>
      <family val="2"/>
    </font>
    <font>
      <sz val="11"/>
      <color rgb="FF000000"/>
      <name val="Century Gothic"/>
      <family val="2"/>
    </font>
    <font>
      <sz val="8"/>
      <color theme="1"/>
      <name val="Century Gothic"/>
      <family val="2"/>
    </font>
    <font>
      <sz val="11"/>
      <color theme="1"/>
      <name val="Wingdings 2"/>
      <family val="1"/>
      <charset val="2"/>
    </font>
    <font>
      <b/>
      <sz val="10"/>
      <color theme="1"/>
      <name val="Century Gothic"/>
      <family val="2"/>
    </font>
    <font>
      <i/>
      <sz val="11"/>
      <color theme="1"/>
      <name val="Century Gothic"/>
      <family val="2"/>
    </font>
    <font>
      <sz val="8"/>
      <name val="Calibri"/>
      <family val="2"/>
      <scheme val="minor"/>
    </font>
    <font>
      <b/>
      <sz val="11"/>
      <color rgb="FF339946"/>
      <name val="Century Gothic"/>
      <family val="2"/>
    </font>
    <font>
      <sz val="11"/>
      <color theme="0" tint="-0.499984740745262"/>
      <name val="Century Gothic"/>
      <family val="2"/>
    </font>
    <font>
      <sz val="11"/>
      <color theme="1"/>
      <name val="Calibri"/>
      <family val="2"/>
      <scheme val="minor"/>
    </font>
    <font>
      <b/>
      <sz val="10"/>
      <color theme="1"/>
      <name val="Work Sans"/>
    </font>
    <font>
      <b/>
      <sz val="10"/>
      <color theme="0"/>
      <name val="Work Sans"/>
    </font>
    <font>
      <sz val="10"/>
      <color theme="0"/>
      <name val="Work Sans"/>
    </font>
    <font>
      <b/>
      <sz val="10"/>
      <name val="Work Sans"/>
    </font>
    <font>
      <b/>
      <sz val="10"/>
      <color rgb="FF1E3A6B"/>
      <name val="Work Sans"/>
    </font>
    <font>
      <sz val="11"/>
      <color theme="1"/>
      <name val="Work Sans"/>
    </font>
    <font>
      <b/>
      <sz val="11"/>
      <color theme="1"/>
      <name val="Work Sans"/>
    </font>
    <font>
      <sz val="10"/>
      <color rgb="FF1E3A6B"/>
      <name val="Work Sans"/>
    </font>
    <font>
      <sz val="10"/>
      <color theme="4" tint="0.79998168889431442"/>
      <name val="Work Sans"/>
    </font>
    <font>
      <b/>
      <sz val="10"/>
      <color rgb="FF0070C0"/>
      <name val="Work Sans"/>
    </font>
    <font>
      <b/>
      <sz val="11"/>
      <name val="Work Sans"/>
    </font>
    <font>
      <b/>
      <sz val="11"/>
      <name val="Century Gothic"/>
      <family val="2"/>
    </font>
    <font>
      <b/>
      <sz val="10"/>
      <name val="Century Gothic"/>
      <family val="2"/>
    </font>
  </fonts>
  <fills count="1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E3A6B"/>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339946"/>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C00000"/>
        <bgColor indexed="64"/>
      </patternFill>
    </fill>
    <fill>
      <patternFill patternType="solid">
        <fgColor rgb="FFFFCF61"/>
        <bgColor indexed="64"/>
      </patternFill>
    </fill>
    <fill>
      <patternFill patternType="solid">
        <fgColor rgb="FF00206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4" tint="0.59999389629810485"/>
        <bgColor indexed="64"/>
      </patternFill>
    </fill>
    <fill>
      <patternFill patternType="solid">
        <fgColor theme="2"/>
        <bgColor indexed="64"/>
      </patternFill>
    </fill>
  </fills>
  <borders count="147">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medium">
        <color rgb="FF002060"/>
      </left>
      <right/>
      <top style="medium">
        <color rgb="FF002060"/>
      </top>
      <bottom/>
      <diagonal/>
    </border>
    <border>
      <left/>
      <right/>
      <top style="medium">
        <color rgb="FF002060"/>
      </top>
      <bottom/>
      <diagonal/>
    </border>
    <border>
      <left style="medium">
        <color rgb="FF002060"/>
      </left>
      <right/>
      <top/>
      <bottom/>
      <diagonal/>
    </border>
    <border>
      <left/>
      <right style="medium">
        <color rgb="FFFFC000"/>
      </right>
      <top style="medium">
        <color rgb="FF002060"/>
      </top>
      <bottom/>
      <diagonal/>
    </border>
    <border>
      <left/>
      <right style="medium">
        <color rgb="FFFFC000"/>
      </right>
      <top/>
      <bottom/>
      <diagonal/>
    </border>
    <border>
      <left style="medium">
        <color rgb="FF00206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right style="medium">
        <color rgb="FFC00000"/>
      </right>
      <top style="medium">
        <color rgb="FF002060"/>
      </top>
      <bottom/>
      <diagonal/>
    </border>
    <border>
      <left/>
      <right style="medium">
        <color rgb="FFC00000"/>
      </right>
      <top/>
      <bottom/>
      <diagonal/>
    </border>
    <border>
      <left style="medium">
        <color rgb="FF00206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style="medium">
        <color rgb="FF219F94"/>
      </right>
      <top style="medium">
        <color rgb="FF002060"/>
      </top>
      <bottom/>
      <diagonal/>
    </border>
    <border>
      <left/>
      <right style="medium">
        <color rgb="FF219F94"/>
      </right>
      <top/>
      <bottom/>
      <diagonal/>
    </border>
    <border>
      <left style="medium">
        <color rgb="FF002060"/>
      </left>
      <right/>
      <top/>
      <bottom style="medium">
        <color rgb="FF219F94"/>
      </bottom>
      <diagonal/>
    </border>
    <border>
      <left/>
      <right/>
      <top/>
      <bottom style="medium">
        <color rgb="FF219F94"/>
      </bottom>
      <diagonal/>
    </border>
    <border>
      <left/>
      <right style="medium">
        <color rgb="FF219F94"/>
      </right>
      <top/>
      <bottom style="medium">
        <color rgb="FF219F94"/>
      </bottom>
      <diagonal/>
    </border>
    <border>
      <left style="hair">
        <color auto="1"/>
      </left>
      <right style="hair">
        <color auto="1"/>
      </right>
      <top/>
      <bottom/>
      <diagonal/>
    </border>
    <border>
      <left/>
      <right/>
      <top style="hair">
        <color auto="1"/>
      </top>
      <bottom/>
      <diagonal/>
    </border>
    <border>
      <left style="hair">
        <color rgb="FF1E3A6B"/>
      </left>
      <right style="hair">
        <color rgb="FF1E3A6B"/>
      </right>
      <top style="hair">
        <color rgb="FF1E3A6B"/>
      </top>
      <bottom/>
      <diagonal/>
    </border>
    <border>
      <left/>
      <right/>
      <top/>
      <bottom style="hair">
        <color rgb="FF1E3A6B"/>
      </bottom>
      <diagonal/>
    </border>
    <border>
      <left style="hair">
        <color rgb="FF1E3A6B"/>
      </left>
      <right style="hair">
        <color rgb="FF1E3A6B"/>
      </right>
      <top/>
      <bottom/>
      <diagonal/>
    </border>
    <border>
      <left/>
      <right style="hair">
        <color rgb="FF1E3A6B"/>
      </right>
      <top/>
      <bottom style="hair">
        <color rgb="FF1E3A6B"/>
      </bottom>
      <diagonal/>
    </border>
    <border>
      <left/>
      <right style="hair">
        <color rgb="FF1E3A6B"/>
      </right>
      <top style="hair">
        <color rgb="FF1E3A6B"/>
      </top>
      <bottom style="medium">
        <color rgb="FF1E3A6B"/>
      </bottom>
      <diagonal/>
    </border>
    <border>
      <left style="medium">
        <color rgb="FF1E3A6B"/>
      </left>
      <right style="hair">
        <color rgb="FF1E3A6B"/>
      </right>
      <top style="medium">
        <color rgb="FF1E3A6B"/>
      </top>
      <bottom/>
      <diagonal/>
    </border>
    <border>
      <left/>
      <right style="hair">
        <color rgb="FF1E3A6B"/>
      </right>
      <top style="medium">
        <color rgb="FF1E3A6B"/>
      </top>
      <bottom style="hair">
        <color rgb="FF1E3A6B"/>
      </bottom>
      <diagonal/>
    </border>
    <border>
      <left style="medium">
        <color rgb="FF1E3A6B"/>
      </left>
      <right style="hair">
        <color rgb="FF1E3A6B"/>
      </right>
      <top/>
      <bottom style="medium">
        <color rgb="FF1E3A6B"/>
      </bottom>
      <diagonal/>
    </border>
    <border>
      <left style="hair">
        <color rgb="FF1E3A6B"/>
      </left>
      <right/>
      <top style="hair">
        <color rgb="FF1E3A6B"/>
      </top>
      <bottom/>
      <diagonal/>
    </border>
    <border>
      <left/>
      <right style="hair">
        <color rgb="FF1E3A6B"/>
      </right>
      <top style="hair">
        <color rgb="FF1E3A6B"/>
      </top>
      <bottom/>
      <diagonal/>
    </border>
    <border>
      <left/>
      <right/>
      <top style="hair">
        <color rgb="FF1E3A6B"/>
      </top>
      <bottom/>
      <diagonal/>
    </border>
    <border>
      <left style="hair">
        <color rgb="FF1E3A6B"/>
      </left>
      <right/>
      <top style="medium">
        <color rgb="FF1E3A6B"/>
      </top>
      <bottom style="hair">
        <color rgb="FF1E3A6B"/>
      </bottom>
      <diagonal/>
    </border>
    <border>
      <left style="hair">
        <color rgb="FF1E3A6B"/>
      </left>
      <right/>
      <top style="hair">
        <color rgb="FF1E3A6B"/>
      </top>
      <bottom style="medium">
        <color rgb="FF1E3A6B"/>
      </bottom>
      <diagonal/>
    </border>
    <border>
      <left style="hair">
        <color rgb="FF1E3A6B"/>
      </left>
      <right/>
      <top/>
      <bottom style="hair">
        <color rgb="FF1E3A6B"/>
      </bottom>
      <diagonal/>
    </border>
    <border>
      <left style="medium">
        <color rgb="FF1E3A6B"/>
      </left>
      <right style="medium">
        <color rgb="FF1E3A6B"/>
      </right>
      <top style="medium">
        <color rgb="FF1E3A6B"/>
      </top>
      <bottom style="hair">
        <color rgb="FF1E3A6B"/>
      </bottom>
      <diagonal/>
    </border>
    <border>
      <left style="medium">
        <color rgb="FF1E3A6B"/>
      </left>
      <right style="medium">
        <color rgb="FF1E3A6B"/>
      </right>
      <top style="hair">
        <color rgb="FF1E3A6B"/>
      </top>
      <bottom/>
      <diagonal/>
    </border>
    <border>
      <left style="medium">
        <color rgb="FF1E3A6B"/>
      </left>
      <right style="medium">
        <color rgb="FF1E3A6B"/>
      </right>
      <top style="hair">
        <color rgb="FF1E3A6B"/>
      </top>
      <bottom style="medium">
        <color rgb="FF1E3A6B"/>
      </bottom>
      <diagonal/>
    </border>
    <border>
      <left style="medium">
        <color rgb="FF1E3A6B"/>
      </left>
      <right style="medium">
        <color rgb="FF1E3A6B"/>
      </right>
      <top/>
      <bottom style="hair">
        <color rgb="FF1E3A6B"/>
      </bottom>
      <diagonal/>
    </border>
    <border>
      <left/>
      <right style="medium">
        <color rgb="FF1E3A6B"/>
      </right>
      <top style="medium">
        <color rgb="FF1E3A6B"/>
      </top>
      <bottom style="hair">
        <color rgb="FF1E3A6B"/>
      </bottom>
      <diagonal/>
    </border>
    <border>
      <left style="medium">
        <color rgb="FF1E3A6B"/>
      </left>
      <right/>
      <top style="medium">
        <color rgb="FF1E3A6B"/>
      </top>
      <bottom style="hair">
        <color rgb="FF1E3A6B"/>
      </bottom>
      <diagonal/>
    </border>
    <border>
      <left style="medium">
        <color rgb="FF1E3A6B"/>
      </left>
      <right style="hair">
        <color rgb="FF1E3A6B"/>
      </right>
      <top style="hair">
        <color rgb="FF1E3A6B"/>
      </top>
      <bottom/>
      <diagonal/>
    </border>
    <border>
      <left style="medium">
        <color rgb="FF1E3A6B"/>
      </left>
      <right style="hair">
        <color rgb="FF1E3A6B"/>
      </right>
      <top style="medium">
        <color rgb="FF1E3A6B"/>
      </top>
      <bottom style="hair">
        <color rgb="FF1E3A6B"/>
      </bottom>
      <diagonal/>
    </border>
    <border>
      <left style="medium">
        <color rgb="FF1E3A6B"/>
      </left>
      <right style="hair">
        <color rgb="FF1E3A6B"/>
      </right>
      <top style="hair">
        <color rgb="FF1E3A6B"/>
      </top>
      <bottom style="medium">
        <color rgb="FF1E3A6B"/>
      </bottom>
      <diagonal/>
    </border>
    <border>
      <left style="medium">
        <color rgb="FF1E3A6B"/>
      </left>
      <right style="hair">
        <color rgb="FF1E3A6B"/>
      </right>
      <top/>
      <bottom style="hair">
        <color rgb="FF1E3A6B"/>
      </bottom>
      <diagonal/>
    </border>
    <border>
      <left style="medium">
        <color rgb="FF1E3A6B"/>
      </left>
      <right style="medium">
        <color rgb="FF1E3A6B"/>
      </right>
      <top style="medium">
        <color rgb="FF1E3A6B"/>
      </top>
      <bottom/>
      <diagonal/>
    </border>
    <border>
      <left style="medium">
        <color rgb="FF1E3A6B"/>
      </left>
      <right style="hair">
        <color rgb="FF1E3A6B"/>
      </right>
      <top/>
      <bottom/>
      <diagonal/>
    </border>
    <border>
      <left style="medium">
        <color theme="2" tint="-0.499984740745262"/>
      </left>
      <right style="hair">
        <color rgb="FF1E3A6B"/>
      </right>
      <top style="medium">
        <color rgb="FF1E3A6B"/>
      </top>
      <bottom/>
      <diagonal/>
    </border>
    <border>
      <left style="medium">
        <color theme="2" tint="-0.499984740745262"/>
      </left>
      <right style="hair">
        <color rgb="FF1E3A6B"/>
      </right>
      <top/>
      <bottom style="medium">
        <color theme="2" tint="-0.499984740745262"/>
      </bottom>
      <diagonal/>
    </border>
    <border>
      <left/>
      <right style="hair">
        <color rgb="FF1E3A6B"/>
      </right>
      <top style="hair">
        <color rgb="FF1E3A6B"/>
      </top>
      <bottom style="medium">
        <color theme="2" tint="-0.499984740745262"/>
      </bottom>
      <diagonal/>
    </border>
    <border>
      <left style="hair">
        <color rgb="FF1E3A6B"/>
      </left>
      <right/>
      <top style="hair">
        <color rgb="FF1E3A6B"/>
      </top>
      <bottom style="medium">
        <color theme="2" tint="-0.499984740745262"/>
      </bottom>
      <diagonal/>
    </border>
    <border>
      <left style="medium">
        <color rgb="FF1E3A6B"/>
      </left>
      <right style="medium">
        <color rgb="FF1E3A6B"/>
      </right>
      <top style="hair">
        <color rgb="FF1E3A6B"/>
      </top>
      <bottom style="medium">
        <color theme="2" tint="-0.499984740745262"/>
      </bottom>
      <diagonal/>
    </border>
    <border>
      <left style="medium">
        <color rgb="FF1E3A6B"/>
      </left>
      <right style="hair">
        <color rgb="FF1E3A6B"/>
      </right>
      <top style="hair">
        <color rgb="FF1E3A6B"/>
      </top>
      <bottom style="medium">
        <color theme="2" tint="-0.499984740745262"/>
      </bottom>
      <diagonal/>
    </border>
    <border>
      <left style="medium">
        <color rgb="FF1E3A6B"/>
      </left>
      <right/>
      <top style="hair">
        <color rgb="FF1E3A6B"/>
      </top>
      <bottom style="medium">
        <color rgb="FF1E3A6B"/>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bottom/>
      <diagonal/>
    </border>
    <border>
      <left style="medium">
        <color theme="2" tint="-0.499984740745262"/>
      </left>
      <right/>
      <top style="medium">
        <color theme="2" tint="-0.499984740745262"/>
      </top>
      <bottom/>
      <diagonal/>
    </border>
    <border>
      <left/>
      <right/>
      <top style="medium">
        <color theme="2" tint="-0.499984740745262"/>
      </top>
      <bottom/>
      <diagonal/>
    </border>
    <border>
      <left/>
      <right style="medium">
        <color theme="2" tint="-0.499984740745262"/>
      </right>
      <top style="medium">
        <color theme="2" tint="-0.499984740745262"/>
      </top>
      <bottom/>
      <diagonal/>
    </border>
    <border>
      <left style="medium">
        <color theme="2" tint="-0.499984740745262"/>
      </left>
      <right/>
      <top/>
      <bottom/>
      <diagonal/>
    </border>
    <border>
      <left style="medium">
        <color theme="2" tint="-0.499984740745262"/>
      </left>
      <right/>
      <top/>
      <bottom style="medium">
        <color theme="2" tint="-0.499984740745262"/>
      </bottom>
      <diagonal/>
    </border>
    <border>
      <left/>
      <right/>
      <top/>
      <bottom style="medium">
        <color theme="2" tint="-0.499984740745262"/>
      </bottom>
      <diagonal/>
    </border>
    <border>
      <left style="medium">
        <color indexed="64"/>
      </left>
      <right/>
      <top/>
      <bottom style="medium">
        <color theme="2" tint="-0.499984740745262"/>
      </bottom>
      <diagonal/>
    </border>
    <border>
      <left/>
      <right style="medium">
        <color theme="2" tint="-0.499984740745262"/>
      </right>
      <top/>
      <bottom style="medium">
        <color theme="2" tint="-0.499984740745262"/>
      </bottom>
      <diagonal/>
    </border>
    <border>
      <left/>
      <right style="medium">
        <color theme="2" tint="-0.499984740745262"/>
      </right>
      <top style="medium">
        <color theme="2" tint="-0.499984740745262"/>
      </top>
      <bottom style="medium">
        <color theme="2" tint="-0.499984740745262"/>
      </bottom>
      <diagonal/>
    </border>
    <border>
      <left/>
      <right style="medium">
        <color theme="2" tint="-0.499984740745262"/>
      </right>
      <top/>
      <bottom/>
      <diagonal/>
    </border>
    <border>
      <left style="medium">
        <color theme="2" tint="-0.499984740745262"/>
      </left>
      <right/>
      <top style="medium">
        <color theme="2" tint="-0.499984740745262"/>
      </top>
      <bottom style="medium">
        <color theme="2" tint="-0.499984740745262"/>
      </bottom>
      <diagonal/>
    </border>
    <border>
      <left/>
      <right/>
      <top style="medium">
        <color theme="2" tint="-0.499984740745262"/>
      </top>
      <bottom style="medium">
        <color theme="2" tint="-0.499984740745262"/>
      </bottom>
      <diagonal/>
    </border>
    <border>
      <left style="medium">
        <color theme="2" tint="-0.499984740745262"/>
      </left>
      <right style="hair">
        <color theme="2" tint="-0.499984740745262"/>
      </right>
      <top style="medium">
        <color theme="2" tint="-0.499984740745262"/>
      </top>
      <bottom/>
      <diagonal/>
    </border>
    <border>
      <left style="hair">
        <color theme="2" tint="-0.499984740745262"/>
      </left>
      <right style="medium">
        <color theme="2" tint="-0.499984740745262"/>
      </right>
      <top style="medium">
        <color theme="2" tint="-0.499984740745262"/>
      </top>
      <bottom/>
      <diagonal/>
    </border>
    <border>
      <left style="hair">
        <color rgb="FF1E3A6B"/>
      </left>
      <right style="medium">
        <color rgb="FF1E3A6B"/>
      </right>
      <top style="medium">
        <color rgb="FF1E3A6B"/>
      </top>
      <bottom style="hair">
        <color rgb="FF1E3A6B"/>
      </bottom>
      <diagonal/>
    </border>
    <border>
      <left style="hair">
        <color rgb="FF1E3A6B"/>
      </left>
      <right style="medium">
        <color rgb="FF1E3A6B"/>
      </right>
      <top style="hair">
        <color rgb="FF1E3A6B"/>
      </top>
      <bottom style="medium">
        <color theme="2" tint="-0.499984740745262"/>
      </bottom>
      <diagonal/>
    </border>
    <border>
      <left style="hair">
        <color rgb="FF1E3A6B"/>
      </left>
      <right style="medium">
        <color rgb="FF1E3A6B"/>
      </right>
      <top/>
      <bottom style="hair">
        <color rgb="FF1E3A6B"/>
      </bottom>
      <diagonal/>
    </border>
    <border>
      <left style="hair">
        <color rgb="FF1E3A6B"/>
      </left>
      <right style="medium">
        <color rgb="FF1E3A6B"/>
      </right>
      <top style="hair">
        <color rgb="FF1E3A6B"/>
      </top>
      <bottom style="medium">
        <color rgb="FF1E3A6B"/>
      </bottom>
      <diagonal/>
    </border>
    <border>
      <left style="medium">
        <color rgb="FF1E3A6B"/>
      </left>
      <right style="medium">
        <color rgb="FF1E3A6B"/>
      </right>
      <top style="medium">
        <color theme="2" tint="-0.499984740745262"/>
      </top>
      <bottom/>
      <diagonal/>
    </border>
    <border>
      <left style="medium">
        <color rgb="FF1E3A6B"/>
      </left>
      <right style="medium">
        <color rgb="FF1E3A6B"/>
      </right>
      <top/>
      <bottom style="medium">
        <color rgb="FF1E3A6B"/>
      </bottom>
      <diagonal/>
    </border>
    <border>
      <left/>
      <right/>
      <top style="medium">
        <color rgb="FF1E3A6B"/>
      </top>
      <bottom style="hair">
        <color rgb="FF1E3A6B"/>
      </bottom>
      <diagonal/>
    </border>
    <border>
      <left/>
      <right style="medium">
        <color rgb="FF1E3A6B"/>
      </right>
      <top style="hair">
        <color rgb="FF1E3A6B"/>
      </top>
      <bottom style="medium">
        <color rgb="FF1E3A6B"/>
      </bottom>
      <diagonal/>
    </border>
    <border>
      <left style="medium">
        <color rgb="FF1E3A6B"/>
      </left>
      <right style="medium">
        <color rgb="FF1E3A6B"/>
      </right>
      <top/>
      <bottom style="medium">
        <color theme="2" tint="-0.499984740745262"/>
      </bottom>
      <diagonal/>
    </border>
    <border>
      <left style="hair">
        <color rgb="FF1E3A6B"/>
      </left>
      <right style="medium">
        <color rgb="FF1E3A6B"/>
      </right>
      <top style="medium">
        <color rgb="FF1E3A6B"/>
      </top>
      <bottom style="medium">
        <color rgb="FF1E3A6B"/>
      </bottom>
      <diagonal/>
    </border>
    <border>
      <left style="hair">
        <color rgb="FF1E3A6B"/>
      </left>
      <right style="hair">
        <color rgb="FF1E3A6B"/>
      </right>
      <top style="medium">
        <color rgb="FF1E3A6B"/>
      </top>
      <bottom/>
      <diagonal/>
    </border>
    <border>
      <left style="hair">
        <color rgb="FF1E3A6B"/>
      </left>
      <right style="hair">
        <color rgb="FF1E3A6B"/>
      </right>
      <top/>
      <bottom style="medium">
        <color rgb="FF1E3A6B"/>
      </bottom>
      <diagonal/>
    </border>
    <border>
      <left style="hair">
        <color rgb="FF1E3A6B"/>
      </left>
      <right style="medium">
        <color rgb="FF1E3A6B"/>
      </right>
      <top style="hair">
        <color rgb="FF1E3A6B"/>
      </top>
      <bottom/>
      <diagonal/>
    </border>
    <border>
      <left/>
      <right style="medium">
        <color rgb="FF1E3A6B"/>
      </right>
      <top style="hair">
        <color rgb="FF1E3A6B"/>
      </top>
      <bottom/>
      <diagonal/>
    </border>
    <border>
      <left/>
      <right/>
      <top style="medium">
        <color rgb="FF1E3A6B"/>
      </top>
      <bottom/>
      <diagonal/>
    </border>
    <border>
      <left style="medium">
        <color rgb="FF1E3A6B"/>
      </left>
      <right/>
      <top style="medium">
        <color rgb="FF1E3A6B"/>
      </top>
      <bottom/>
      <diagonal/>
    </border>
    <border>
      <left/>
      <right style="medium">
        <color rgb="FF1E3A6B"/>
      </right>
      <top style="medium">
        <color rgb="FF1E3A6B"/>
      </top>
      <bottom/>
      <diagonal/>
    </border>
    <border>
      <left style="medium">
        <color rgb="FF1E3A6B"/>
      </left>
      <right/>
      <top/>
      <bottom style="medium">
        <color rgb="FF1E3A6B"/>
      </bottom>
      <diagonal/>
    </border>
    <border>
      <left/>
      <right style="medium">
        <color rgb="FF1E3A6B"/>
      </right>
      <top/>
      <bottom style="medium">
        <color rgb="FF1E3A6B"/>
      </bottom>
      <diagonal/>
    </border>
    <border>
      <left style="hair">
        <color rgb="FF1E3A6B"/>
      </left>
      <right style="medium">
        <color rgb="FF1E3A6B"/>
      </right>
      <top/>
      <bottom style="medium">
        <color rgb="FF1E3A6B"/>
      </bottom>
      <diagonal/>
    </border>
    <border>
      <left style="medium">
        <color rgb="FF1E3A6B"/>
      </left>
      <right style="hair">
        <color rgb="FF1E3A6B"/>
      </right>
      <top style="medium">
        <color rgb="FF1E3A6B"/>
      </top>
      <bottom style="medium">
        <color rgb="FF1E3A6B"/>
      </bottom>
      <diagonal/>
    </border>
    <border>
      <left style="medium">
        <color rgb="FF1E3A6B"/>
      </left>
      <right/>
      <top/>
      <bottom/>
      <diagonal/>
    </border>
    <border>
      <left/>
      <right style="medium">
        <color rgb="FF1E3A6B"/>
      </right>
      <top/>
      <bottom/>
      <diagonal/>
    </border>
    <border>
      <left/>
      <right/>
      <top/>
      <bottom style="medium">
        <color rgb="FF1E3A6B"/>
      </bottom>
      <diagonal/>
    </border>
    <border>
      <left style="medium">
        <color theme="2" tint="-0.749961851863155"/>
      </left>
      <right style="hair">
        <color theme="2" tint="-0.499984740745262"/>
      </right>
      <top style="hair">
        <color theme="2" tint="-0.499984740745262"/>
      </top>
      <bottom style="hair">
        <color theme="2" tint="-0.499984740745262"/>
      </bottom>
      <diagonal/>
    </border>
    <border>
      <left style="hair">
        <color theme="2" tint="-0.499984740745262"/>
      </left>
      <right style="hair">
        <color theme="2" tint="-0.499984740745262"/>
      </right>
      <top style="hair">
        <color theme="2" tint="-0.499984740745262"/>
      </top>
      <bottom style="hair">
        <color theme="2" tint="-0.499984740745262"/>
      </bottom>
      <diagonal/>
    </border>
    <border>
      <left style="hair">
        <color theme="2" tint="-0.499984740745262"/>
      </left>
      <right style="medium">
        <color theme="2" tint="-0.749961851863155"/>
      </right>
      <top style="hair">
        <color theme="2" tint="-0.499984740745262"/>
      </top>
      <bottom style="hair">
        <color theme="2" tint="-0.499984740745262"/>
      </bottom>
      <diagonal/>
    </border>
    <border>
      <left style="medium">
        <color theme="2" tint="-0.749961851863155"/>
      </left>
      <right style="hair">
        <color theme="2" tint="-0.499984740745262"/>
      </right>
      <top style="hair">
        <color theme="2" tint="-0.499984740745262"/>
      </top>
      <bottom style="medium">
        <color theme="2" tint="-0.749961851863155"/>
      </bottom>
      <diagonal/>
    </border>
    <border>
      <left style="hair">
        <color theme="2" tint="-0.499984740745262"/>
      </left>
      <right style="hair">
        <color theme="2" tint="-0.499984740745262"/>
      </right>
      <top style="hair">
        <color theme="2" tint="-0.499984740745262"/>
      </top>
      <bottom style="medium">
        <color theme="2" tint="-0.749961851863155"/>
      </bottom>
      <diagonal/>
    </border>
    <border>
      <left style="hair">
        <color theme="2" tint="-0.499984740745262"/>
      </left>
      <right style="medium">
        <color theme="2" tint="-0.749961851863155"/>
      </right>
      <top style="hair">
        <color theme="2" tint="-0.499984740745262"/>
      </top>
      <bottom style="medium">
        <color theme="2" tint="-0.749961851863155"/>
      </bottom>
      <diagonal/>
    </border>
    <border>
      <left style="medium">
        <color theme="2" tint="-0.499984740745262"/>
      </left>
      <right style="hair">
        <color theme="2" tint="-0.499984740745262"/>
      </right>
      <top style="medium">
        <color theme="2" tint="-0.499984740745262"/>
      </top>
      <bottom style="hair">
        <color theme="2" tint="-0.499984740745262"/>
      </bottom>
      <diagonal/>
    </border>
    <border>
      <left style="hair">
        <color theme="2" tint="-0.499984740745262"/>
      </left>
      <right style="hair">
        <color theme="2" tint="-0.499984740745262"/>
      </right>
      <top style="medium">
        <color theme="2" tint="-0.499984740745262"/>
      </top>
      <bottom style="hair">
        <color theme="2" tint="-0.499984740745262"/>
      </bottom>
      <diagonal/>
    </border>
    <border>
      <left style="hair">
        <color theme="2" tint="-0.499984740745262"/>
      </left>
      <right style="medium">
        <color theme="2" tint="-0.499984740745262"/>
      </right>
      <top style="medium">
        <color theme="2" tint="-0.499984740745262"/>
      </top>
      <bottom style="hair">
        <color theme="2" tint="-0.499984740745262"/>
      </bottom>
      <diagonal/>
    </border>
    <border>
      <left style="medium">
        <color theme="2" tint="-0.499984740745262"/>
      </left>
      <right style="hair">
        <color theme="2" tint="-0.499984740745262"/>
      </right>
      <top style="hair">
        <color theme="2" tint="-0.499984740745262"/>
      </top>
      <bottom style="hair">
        <color theme="2" tint="-0.499984740745262"/>
      </bottom>
      <diagonal/>
    </border>
    <border>
      <left style="hair">
        <color theme="2" tint="-0.499984740745262"/>
      </left>
      <right style="medium">
        <color theme="2" tint="-0.499984740745262"/>
      </right>
      <top style="hair">
        <color theme="2" tint="-0.499984740745262"/>
      </top>
      <bottom style="hair">
        <color theme="2" tint="-0.499984740745262"/>
      </bottom>
      <diagonal/>
    </border>
    <border>
      <left style="medium">
        <color theme="2" tint="-0.499984740745262"/>
      </left>
      <right style="hair">
        <color theme="2" tint="-0.499984740745262"/>
      </right>
      <top style="hair">
        <color theme="2" tint="-0.499984740745262"/>
      </top>
      <bottom style="medium">
        <color theme="2" tint="-0.499984740745262"/>
      </bottom>
      <diagonal/>
    </border>
    <border>
      <left style="hair">
        <color theme="2" tint="-0.499984740745262"/>
      </left>
      <right style="hair">
        <color theme="2" tint="-0.499984740745262"/>
      </right>
      <top style="hair">
        <color theme="2" tint="-0.499984740745262"/>
      </top>
      <bottom style="medium">
        <color theme="2" tint="-0.499984740745262"/>
      </bottom>
      <diagonal/>
    </border>
    <border>
      <left style="hair">
        <color theme="2" tint="-0.499984740745262"/>
      </left>
      <right style="medium">
        <color theme="2" tint="-0.499984740745262"/>
      </right>
      <top style="hair">
        <color theme="2" tint="-0.499984740745262"/>
      </top>
      <bottom style="medium">
        <color theme="2" tint="-0.499984740745262"/>
      </bottom>
      <diagonal/>
    </border>
    <border>
      <left style="hair">
        <color theme="2" tint="-0.499984740745262"/>
      </left>
      <right/>
      <top style="medium">
        <color theme="2" tint="-0.499984740745262"/>
      </top>
      <bottom style="hair">
        <color theme="2" tint="-0.499984740745262"/>
      </bottom>
      <diagonal/>
    </border>
    <border>
      <left/>
      <right/>
      <top style="medium">
        <color theme="2" tint="-0.499984740745262"/>
      </top>
      <bottom style="hair">
        <color theme="2" tint="-0.499984740745262"/>
      </bottom>
      <diagonal/>
    </border>
    <border>
      <left/>
      <right style="hair">
        <color theme="2" tint="-0.499984740745262"/>
      </right>
      <top style="medium">
        <color theme="2" tint="-0.499984740745262"/>
      </top>
      <bottom style="hair">
        <color theme="2" tint="-0.499984740745262"/>
      </bottom>
      <diagonal/>
    </border>
    <border>
      <left style="hair">
        <color theme="2" tint="-0.499984740745262"/>
      </left>
      <right/>
      <top style="hair">
        <color theme="2" tint="-0.499984740745262"/>
      </top>
      <bottom style="hair">
        <color theme="2" tint="-0.499984740745262"/>
      </bottom>
      <diagonal/>
    </border>
    <border>
      <left/>
      <right/>
      <top style="hair">
        <color theme="2" tint="-0.499984740745262"/>
      </top>
      <bottom style="hair">
        <color theme="2" tint="-0.499984740745262"/>
      </bottom>
      <diagonal/>
    </border>
    <border>
      <left/>
      <right style="hair">
        <color theme="2" tint="-0.499984740745262"/>
      </right>
      <top style="hair">
        <color theme="2" tint="-0.499984740745262"/>
      </top>
      <bottom style="hair">
        <color theme="2" tint="-0.499984740745262"/>
      </bottom>
      <diagonal/>
    </border>
    <border>
      <left style="hair">
        <color theme="2" tint="-0.499984740745262"/>
      </left>
      <right/>
      <top style="hair">
        <color theme="2" tint="-0.499984740745262"/>
      </top>
      <bottom style="medium">
        <color theme="2" tint="-0.499984740745262"/>
      </bottom>
      <diagonal/>
    </border>
    <border>
      <left/>
      <right/>
      <top style="hair">
        <color theme="2" tint="-0.499984740745262"/>
      </top>
      <bottom style="medium">
        <color theme="2" tint="-0.499984740745262"/>
      </bottom>
      <diagonal/>
    </border>
    <border>
      <left/>
      <right style="hair">
        <color theme="2" tint="-0.499984740745262"/>
      </right>
      <top style="hair">
        <color theme="2" tint="-0.499984740745262"/>
      </top>
      <bottom style="medium">
        <color theme="2" tint="-0.499984740745262"/>
      </bottom>
      <diagonal/>
    </border>
    <border>
      <left style="medium">
        <color theme="2" tint="-0.749961851863155"/>
      </left>
      <right style="hair">
        <color theme="2" tint="-0.499984740745262"/>
      </right>
      <top/>
      <bottom style="hair">
        <color theme="2" tint="-0.499984740745262"/>
      </bottom>
      <diagonal/>
    </border>
    <border>
      <left style="hair">
        <color theme="2" tint="-0.499984740745262"/>
      </left>
      <right style="hair">
        <color theme="2" tint="-0.499984740745262"/>
      </right>
      <top/>
      <bottom style="hair">
        <color theme="2" tint="-0.499984740745262"/>
      </bottom>
      <diagonal/>
    </border>
    <border>
      <left style="medium">
        <color theme="2" tint="-0.749961851863155"/>
      </left>
      <right style="hair">
        <color theme="2" tint="-0.499984740745262"/>
      </right>
      <top style="medium">
        <color theme="2" tint="-0.749961851863155"/>
      </top>
      <bottom style="medium">
        <color theme="2" tint="-0.749961851863155"/>
      </bottom>
      <diagonal/>
    </border>
    <border>
      <left style="hair">
        <color theme="2" tint="-0.499984740745262"/>
      </left>
      <right style="hair">
        <color theme="2" tint="-0.499984740745262"/>
      </right>
      <top style="medium">
        <color theme="2" tint="-0.749961851863155"/>
      </top>
      <bottom style="medium">
        <color theme="2" tint="-0.749961851863155"/>
      </bottom>
      <diagonal/>
    </border>
    <border>
      <left style="hair">
        <color theme="2" tint="-0.499984740745262"/>
      </left>
      <right style="medium">
        <color theme="2" tint="-0.749961851863155"/>
      </right>
      <top style="medium">
        <color theme="2" tint="-0.749961851863155"/>
      </top>
      <bottom style="medium">
        <color theme="2" tint="-0.749961851863155"/>
      </bottom>
      <diagonal/>
    </border>
    <border>
      <left style="hair">
        <color theme="2" tint="-0.499984740745262"/>
      </left>
      <right style="medium">
        <color theme="2" tint="-0.749961851863155"/>
      </right>
      <top/>
      <bottom style="hair">
        <color theme="2" tint="-0.499984740745262"/>
      </bottom>
      <diagonal/>
    </border>
    <border>
      <left/>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auto="1"/>
      </left>
      <right style="hair">
        <color indexed="64"/>
      </right>
      <top style="medium">
        <color auto="1"/>
      </top>
      <bottom/>
      <diagonal/>
    </border>
    <border>
      <left style="medium">
        <color auto="1"/>
      </left>
      <right style="hair">
        <color indexed="64"/>
      </right>
      <top/>
      <bottom style="hair">
        <color indexed="64"/>
      </bottom>
      <diagonal/>
    </border>
    <border>
      <left style="hair">
        <color auto="1"/>
      </left>
      <right/>
      <top style="medium">
        <color auto="1"/>
      </top>
      <bottom/>
      <diagonal/>
    </border>
    <border>
      <left/>
      <right style="medium">
        <color indexed="64"/>
      </right>
      <top/>
      <bottom style="hair">
        <color indexed="64"/>
      </bottom>
      <diagonal/>
    </border>
  </borders>
  <cellStyleXfs count="2">
    <xf numFmtId="0" fontId="0" fillId="0" borderId="0"/>
    <xf numFmtId="9" fontId="19" fillId="0" borderId="0" applyFont="0" applyFill="0" applyBorder="0" applyAlignment="0" applyProtection="0"/>
  </cellStyleXfs>
  <cellXfs count="346">
    <xf numFmtId="0" fontId="0" fillId="0" borderId="0" xfId="0"/>
    <xf numFmtId="0" fontId="0" fillId="2" borderId="0" xfId="0" applyFill="1"/>
    <xf numFmtId="0" fontId="1" fillId="2" borderId="0" xfId="0" applyFont="1" applyFill="1" applyAlignment="1">
      <alignment vertical="center"/>
    </xf>
    <xf numFmtId="0" fontId="1" fillId="2" borderId="0" xfId="0" applyFont="1" applyFill="1"/>
    <xf numFmtId="0" fontId="1" fillId="2" borderId="0" xfId="0" applyFont="1" applyFill="1" applyAlignment="1">
      <alignment horizontal="center"/>
    </xf>
    <xf numFmtId="0" fontId="0" fillId="3" borderId="0" xfId="0" applyFill="1"/>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xf numFmtId="0" fontId="4" fillId="0" borderId="0" xfId="0" applyFont="1" applyBorder="1" applyAlignment="1">
      <alignment horizontal="justify"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justify" vertical="center"/>
    </xf>
    <xf numFmtId="0" fontId="8" fillId="2" borderId="1" xfId="0" applyFont="1" applyFill="1" applyBorder="1" applyAlignment="1">
      <alignment vertical="center" wrapText="1"/>
    </xf>
    <xf numFmtId="0" fontId="8"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vertical="center"/>
    </xf>
    <xf numFmtId="17"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14" fontId="10"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0" xfId="0" applyFont="1" applyBorder="1" applyAlignment="1">
      <alignment horizontal="justify" vertical="center" wrapText="1"/>
    </xf>
    <xf numFmtId="18" fontId="8" fillId="0" borderId="1" xfId="0" applyNumberFormat="1" applyFont="1" applyBorder="1" applyAlignment="1">
      <alignment vertical="center" wrapText="1"/>
    </xf>
    <xf numFmtId="0" fontId="8" fillId="0" borderId="1" xfId="0" applyFont="1" applyBorder="1" applyAlignment="1">
      <alignment vertical="center" wrapText="1"/>
    </xf>
    <xf numFmtId="0" fontId="8" fillId="2" borderId="1" xfId="0" applyFont="1" applyFill="1" applyBorder="1" applyAlignment="1">
      <alignment horizontal="left" vertical="center"/>
    </xf>
    <xf numFmtId="14" fontId="8" fillId="2" borderId="1" xfId="0" applyNumberFormat="1" applyFont="1" applyFill="1" applyBorder="1" applyAlignment="1">
      <alignment horizontal="left" vertical="center" wrapText="1"/>
    </xf>
    <xf numFmtId="17" fontId="8" fillId="2" borderId="1" xfId="0" applyNumberFormat="1" applyFont="1" applyFill="1" applyBorder="1" applyAlignment="1">
      <alignment horizontal="left" vertical="center" wrapText="1"/>
    </xf>
    <xf numFmtId="0" fontId="8" fillId="0" borderId="1" xfId="0" applyFont="1" applyBorder="1" applyAlignment="1">
      <alignment horizontal="left" vertical="center" wrapText="1"/>
    </xf>
    <xf numFmtId="0" fontId="4" fillId="2" borderId="25" xfId="0" applyFont="1" applyFill="1" applyBorder="1" applyAlignment="1">
      <alignment horizontal="center" vertical="center" wrapText="1"/>
    </xf>
    <xf numFmtId="0" fontId="4" fillId="2" borderId="25" xfId="0" applyFont="1" applyFill="1" applyBorder="1" applyAlignment="1">
      <alignment horizontal="center" vertical="center"/>
    </xf>
    <xf numFmtId="0" fontId="1" fillId="2" borderId="0" xfId="0" applyFont="1" applyFill="1" applyBorder="1" applyAlignment="1">
      <alignment horizontal="center"/>
    </xf>
    <xf numFmtId="0" fontId="1" fillId="2" borderId="0" xfId="0" applyFont="1" applyFill="1" applyBorder="1"/>
    <xf numFmtId="0" fontId="1" fillId="2" borderId="0" xfId="0" applyFont="1" applyFill="1" applyBorder="1" applyAlignment="1">
      <alignment horizontal="left" vertical="center"/>
    </xf>
    <xf numFmtId="0" fontId="1"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4" fillId="2" borderId="71" xfId="0" applyFont="1" applyFill="1" applyBorder="1"/>
    <xf numFmtId="0" fontId="4" fillId="2" borderId="72" xfId="0" applyFont="1" applyFill="1" applyBorder="1"/>
    <xf numFmtId="0" fontId="4" fillId="2" borderId="73" xfId="0" applyFont="1" applyFill="1" applyBorder="1"/>
    <xf numFmtId="0" fontId="4" fillId="2" borderId="0" xfId="0" applyFont="1" applyFill="1"/>
    <xf numFmtId="0" fontId="4" fillId="2" borderId="74" xfId="0" applyFont="1" applyFill="1" applyBorder="1"/>
    <xf numFmtId="0" fontId="4" fillId="2" borderId="0" xfId="0" applyFont="1" applyFill="1" applyBorder="1"/>
    <xf numFmtId="0" fontId="4" fillId="2" borderId="80" xfId="0" applyFont="1" applyFill="1" applyBorder="1"/>
    <xf numFmtId="0" fontId="4" fillId="2" borderId="75" xfId="0" applyFont="1" applyFill="1" applyBorder="1"/>
    <xf numFmtId="0" fontId="4" fillId="2" borderId="76" xfId="0" applyFont="1" applyFill="1" applyBorder="1"/>
    <xf numFmtId="0" fontId="4" fillId="2" borderId="78" xfId="0" applyFont="1" applyFill="1" applyBorder="1"/>
    <xf numFmtId="0" fontId="20" fillId="2" borderId="0" xfId="0" applyFont="1" applyFill="1" applyAlignment="1">
      <alignment horizontal="center" vertical="center" wrapText="1"/>
    </xf>
    <xf numFmtId="0" fontId="20" fillId="2" borderId="70" xfId="0" applyFont="1" applyFill="1" applyBorder="1" applyAlignment="1">
      <alignment horizontal="center" vertical="center" wrapText="1"/>
    </xf>
    <xf numFmtId="0" fontId="22" fillId="12" borderId="60" xfId="0" applyFont="1" applyFill="1" applyBorder="1"/>
    <xf numFmtId="0" fontId="21" fillId="12" borderId="60" xfId="0" applyFont="1" applyFill="1" applyBorder="1" applyAlignment="1">
      <alignment vertical="center"/>
    </xf>
    <xf numFmtId="0" fontId="21" fillId="12" borderId="61" xfId="0" applyFont="1" applyFill="1" applyBorder="1" applyAlignment="1">
      <alignment vertical="center"/>
    </xf>
    <xf numFmtId="1" fontId="23" fillId="2" borderId="60" xfId="0" applyNumberFormat="1" applyFont="1" applyFill="1" applyBorder="1" applyAlignment="1">
      <alignment vertical="center"/>
    </xf>
    <xf numFmtId="0" fontId="21" fillId="14" borderId="115" xfId="0" applyFont="1" applyFill="1" applyBorder="1" applyAlignment="1">
      <alignment horizontal="left" vertical="center" wrapText="1"/>
    </xf>
    <xf numFmtId="0" fontId="4" fillId="2" borderId="117" xfId="0" applyFont="1" applyFill="1" applyBorder="1" applyAlignment="1">
      <alignment horizontal="left" vertical="center" wrapText="1"/>
    </xf>
    <xf numFmtId="0" fontId="21" fillId="14" borderId="118" xfId="0" applyFont="1" applyFill="1" applyBorder="1" applyAlignment="1">
      <alignment horizontal="left" vertical="center" wrapText="1"/>
    </xf>
    <xf numFmtId="0" fontId="4" fillId="2" borderId="119" xfId="0" applyFont="1" applyFill="1" applyBorder="1" applyAlignment="1">
      <alignment horizontal="left" vertical="center"/>
    </xf>
    <xf numFmtId="0" fontId="21" fillId="14" borderId="120" xfId="0" applyFont="1" applyFill="1" applyBorder="1" applyAlignment="1">
      <alignment horizontal="left" vertical="center" wrapText="1"/>
    </xf>
    <xf numFmtId="1" fontId="4" fillId="2" borderId="110" xfId="0" applyNumberFormat="1" applyFont="1" applyFill="1" applyBorder="1" applyAlignment="1">
      <alignment horizontal="center" vertical="center"/>
    </xf>
    <xf numFmtId="1" fontId="4" fillId="2" borderId="110" xfId="0" applyNumberFormat="1" applyFont="1" applyFill="1" applyBorder="1" applyAlignment="1">
      <alignment horizontal="center"/>
    </xf>
    <xf numFmtId="1" fontId="4" fillId="2" borderId="110" xfId="1" applyNumberFormat="1" applyFont="1" applyFill="1" applyBorder="1" applyAlignment="1">
      <alignment horizontal="center" vertical="center"/>
    </xf>
    <xf numFmtId="9" fontId="20" fillId="5" borderId="113" xfId="1" applyFont="1" applyFill="1" applyBorder="1" applyAlignment="1">
      <alignment horizontal="center" vertical="center"/>
    </xf>
    <xf numFmtId="9" fontId="20" fillId="5" borderId="113" xfId="1" applyFont="1" applyFill="1" applyBorder="1" applyAlignment="1">
      <alignment horizontal="center"/>
    </xf>
    <xf numFmtId="1" fontId="23" fillId="2" borderId="59" xfId="0" applyNumberFormat="1" applyFont="1" applyFill="1" applyBorder="1" applyAlignment="1">
      <alignment vertical="center"/>
    </xf>
    <xf numFmtId="1" fontId="23" fillId="2" borderId="61" xfId="0" applyNumberFormat="1" applyFont="1" applyFill="1" applyBorder="1" applyAlignment="1">
      <alignment vertical="center"/>
    </xf>
    <xf numFmtId="1" fontId="23" fillId="2" borderId="62" xfId="0" applyNumberFormat="1" applyFont="1" applyFill="1" applyBorder="1" applyAlignment="1">
      <alignment vertical="center"/>
    </xf>
    <xf numFmtId="1" fontId="23" fillId="2" borderId="0" xfId="0" applyNumberFormat="1" applyFont="1" applyFill="1" applyBorder="1" applyAlignment="1">
      <alignment vertical="center"/>
    </xf>
    <xf numFmtId="1" fontId="23" fillId="2" borderId="63" xfId="0" applyNumberFormat="1" applyFont="1" applyFill="1" applyBorder="1" applyAlignment="1">
      <alignment vertical="center"/>
    </xf>
    <xf numFmtId="1" fontId="23" fillId="2" borderId="64" xfId="0" applyNumberFormat="1" applyFont="1" applyFill="1" applyBorder="1" applyAlignment="1">
      <alignment vertical="center"/>
    </xf>
    <xf numFmtId="1" fontId="23" fillId="2" borderId="65" xfId="0" applyNumberFormat="1" applyFont="1" applyFill="1" applyBorder="1" applyAlignment="1">
      <alignment vertical="center"/>
    </xf>
    <xf numFmtId="1" fontId="23" fillId="2" borderId="66" xfId="0" applyNumberFormat="1" applyFont="1" applyFill="1" applyBorder="1" applyAlignment="1">
      <alignment vertical="center"/>
    </xf>
    <xf numFmtId="9" fontId="4" fillId="2" borderId="122" xfId="0" applyNumberFormat="1" applyFont="1" applyFill="1" applyBorder="1" applyAlignment="1">
      <alignment horizontal="center" vertical="center"/>
    </xf>
    <xf numFmtId="1" fontId="4" fillId="2" borderId="133" xfId="0" applyNumberFormat="1" applyFont="1" applyFill="1" applyBorder="1" applyAlignment="1">
      <alignment horizontal="center" vertical="center"/>
    </xf>
    <xf numFmtId="1" fontId="4" fillId="2" borderId="133" xfId="0" applyNumberFormat="1" applyFont="1" applyFill="1" applyBorder="1" applyAlignment="1">
      <alignment horizontal="center"/>
    </xf>
    <xf numFmtId="1" fontId="4" fillId="2" borderId="133" xfId="1" applyNumberFormat="1" applyFont="1" applyFill="1" applyBorder="1" applyAlignment="1">
      <alignment horizontal="center" vertical="center"/>
    </xf>
    <xf numFmtId="0" fontId="24" fillId="15" borderId="135" xfId="0" applyFont="1" applyFill="1" applyBorder="1" applyAlignment="1">
      <alignment horizontal="center" vertical="center"/>
    </xf>
    <xf numFmtId="0" fontId="24" fillId="15" borderId="136" xfId="0" applyFont="1" applyFill="1" applyBorder="1" applyAlignment="1">
      <alignment horizontal="center" vertical="center"/>
    </xf>
    <xf numFmtId="0" fontId="20" fillId="5" borderId="59" xfId="0" applyFont="1" applyFill="1" applyBorder="1" applyAlignment="1">
      <alignment vertical="center" wrapText="1"/>
    </xf>
    <xf numFmtId="1" fontId="4" fillId="2" borderId="137" xfId="0" applyNumberFormat="1" applyFont="1" applyFill="1" applyBorder="1" applyAlignment="1">
      <alignment horizontal="center" vertical="center"/>
    </xf>
    <xf numFmtId="1" fontId="4" fillId="2" borderId="111" xfId="0" applyNumberFormat="1" applyFont="1" applyFill="1" applyBorder="1" applyAlignment="1">
      <alignment horizontal="center" vertical="center"/>
    </xf>
    <xf numFmtId="9" fontId="4" fillId="5" borderId="60" xfId="0" applyNumberFormat="1" applyFont="1" applyFill="1" applyBorder="1" applyAlignment="1">
      <alignment vertical="center" wrapText="1"/>
    </xf>
    <xf numFmtId="0" fontId="4" fillId="5" borderId="61" xfId="0" applyFont="1" applyFill="1" applyBorder="1" applyAlignment="1">
      <alignment vertical="center" wrapText="1"/>
    </xf>
    <xf numFmtId="0" fontId="4" fillId="6" borderId="27" xfId="0" applyFont="1" applyFill="1" applyBorder="1" applyAlignment="1"/>
    <xf numFmtId="0" fontId="4" fillId="6" borderId="0" xfId="0" applyFont="1" applyFill="1" applyBorder="1" applyAlignment="1"/>
    <xf numFmtId="0" fontId="4" fillId="6" borderId="0" xfId="0" applyFont="1" applyFill="1"/>
    <xf numFmtId="0" fontId="21" fillId="9" borderId="26" xfId="0" applyFont="1" applyFill="1" applyBorder="1" applyAlignment="1">
      <alignment horizontal="center" vertical="center"/>
    </xf>
    <xf numFmtId="0" fontId="21" fillId="9" borderId="34" xfId="0" applyFont="1" applyFill="1" applyBorder="1" applyAlignment="1">
      <alignment vertical="center"/>
    </xf>
    <xf numFmtId="0" fontId="21" fillId="9" borderId="41" xfId="0" applyFont="1" applyFill="1" applyBorder="1" applyAlignment="1">
      <alignment horizontal="center" vertical="center"/>
    </xf>
    <xf numFmtId="0" fontId="27" fillId="2" borderId="37" xfId="0" applyFont="1" applyFill="1" applyBorder="1" applyAlignment="1">
      <alignment vertical="center"/>
    </xf>
    <xf numFmtId="0" fontId="22" fillId="2" borderId="47" xfId="0" applyFont="1" applyFill="1" applyBorder="1" applyAlignment="1">
      <alignment horizontal="center" vertical="center"/>
    </xf>
    <xf numFmtId="0" fontId="22" fillId="2" borderId="85" xfId="0" applyFont="1" applyFill="1" applyBorder="1" applyAlignment="1">
      <alignment horizontal="center" vertical="center"/>
    </xf>
    <xf numFmtId="0" fontId="22" fillId="2" borderId="32" xfId="0" applyFont="1" applyFill="1" applyBorder="1" applyAlignment="1">
      <alignment horizontal="center" vertical="center"/>
    </xf>
    <xf numFmtId="0" fontId="22" fillId="8" borderId="47" xfId="0" applyFont="1" applyFill="1" applyBorder="1" applyAlignment="1">
      <alignment horizontal="center" vertical="center"/>
    </xf>
    <xf numFmtId="0" fontId="22" fillId="2" borderId="37" xfId="0" applyFont="1" applyFill="1" applyBorder="1" applyAlignment="1">
      <alignment horizontal="center" vertical="center"/>
    </xf>
    <xf numFmtId="0" fontId="27" fillId="2" borderId="40" xfId="0" applyFont="1" applyFill="1" applyBorder="1" applyAlignment="1">
      <alignment horizontal="center" vertical="center"/>
    </xf>
    <xf numFmtId="0" fontId="27" fillId="2" borderId="47" xfId="0" applyFont="1" applyFill="1" applyBorder="1" applyAlignment="1">
      <alignment horizontal="center" vertical="center"/>
    </xf>
    <xf numFmtId="0" fontId="4" fillId="6" borderId="0" xfId="0" applyFont="1" applyFill="1" applyAlignment="1">
      <alignment vertical="center"/>
    </xf>
    <xf numFmtId="0" fontId="27" fillId="2" borderId="55" xfId="0" applyFont="1" applyFill="1" applyBorder="1" applyAlignment="1">
      <alignment vertical="center"/>
    </xf>
    <xf numFmtId="0" fontId="22" fillId="2" borderId="48" xfId="0" applyFont="1" applyFill="1" applyBorder="1" applyAlignment="1">
      <alignment horizontal="center"/>
    </xf>
    <xf numFmtId="0" fontId="22" fillId="2" borderId="88" xfId="0" applyFont="1" applyFill="1" applyBorder="1" applyAlignment="1">
      <alignment horizontal="center"/>
    </xf>
    <xf numFmtId="0" fontId="22" fillId="2" borderId="57" xfId="0" applyFont="1" applyFill="1" applyBorder="1" applyAlignment="1">
      <alignment horizontal="center"/>
    </xf>
    <xf numFmtId="0" fontId="22" fillId="2" borderId="86" xfId="0" applyFont="1" applyFill="1" applyBorder="1" applyAlignment="1">
      <alignment horizontal="center"/>
    </xf>
    <xf numFmtId="0" fontId="22" fillId="2" borderId="54" xfId="0" applyFont="1" applyFill="1" applyBorder="1" applyAlignment="1">
      <alignment horizontal="center"/>
    </xf>
    <xf numFmtId="0" fontId="22" fillId="8" borderId="57" xfId="0" applyFont="1" applyFill="1" applyBorder="1" applyAlignment="1">
      <alignment horizontal="center"/>
    </xf>
    <xf numFmtId="0" fontId="22" fillId="2" borderId="55" xfId="0" applyFont="1" applyFill="1" applyBorder="1" applyAlignment="1">
      <alignment horizontal="center"/>
    </xf>
    <xf numFmtId="0" fontId="27" fillId="2" borderId="56" xfId="0" applyFont="1" applyFill="1" applyBorder="1" applyAlignment="1">
      <alignment horizontal="center" vertical="center"/>
    </xf>
    <xf numFmtId="0" fontId="27" fillId="2" borderId="57" xfId="0" applyFont="1" applyFill="1" applyBorder="1" applyAlignment="1">
      <alignment horizontal="center" vertical="center"/>
    </xf>
    <xf numFmtId="0" fontId="27" fillId="2" borderId="39" xfId="0" applyFont="1" applyFill="1" applyBorder="1" applyAlignment="1">
      <alignment vertical="center"/>
    </xf>
    <xf numFmtId="0" fontId="22" fillId="2" borderId="47" xfId="0" applyFont="1" applyFill="1" applyBorder="1" applyAlignment="1">
      <alignment horizontal="center"/>
    </xf>
    <xf numFmtId="0" fontId="22" fillId="2" borderId="85" xfId="0" applyFont="1" applyFill="1" applyBorder="1" applyAlignment="1">
      <alignment horizontal="center"/>
    </xf>
    <xf numFmtId="0" fontId="22" fillId="2" borderId="49" xfId="0" applyFont="1" applyFill="1" applyBorder="1" applyAlignment="1">
      <alignment horizontal="center"/>
    </xf>
    <xf numFmtId="0" fontId="22" fillId="2" borderId="87" xfId="0" applyFont="1" applyFill="1" applyBorder="1" applyAlignment="1">
      <alignment horizontal="center"/>
    </xf>
    <xf numFmtId="0" fontId="22" fillId="2" borderId="29" xfId="0" applyFont="1" applyFill="1" applyBorder="1" applyAlignment="1">
      <alignment horizontal="center"/>
    </xf>
    <xf numFmtId="0" fontId="22" fillId="8" borderId="49" xfId="0" applyFont="1" applyFill="1" applyBorder="1" applyAlignment="1">
      <alignment horizontal="center" vertical="center"/>
    </xf>
    <xf numFmtId="0" fontId="22" fillId="2" borderId="39" xfId="0" applyFont="1" applyFill="1" applyBorder="1" applyAlignment="1">
      <alignment horizontal="center"/>
    </xf>
    <xf numFmtId="0" fontId="27" fillId="2" borderId="43" xfId="0" applyFont="1" applyFill="1" applyBorder="1" applyAlignment="1">
      <alignment horizontal="center" vertical="center"/>
    </xf>
    <xf numFmtId="0" fontId="27" fillId="2" borderId="49" xfId="0" applyFont="1" applyFill="1" applyBorder="1" applyAlignment="1">
      <alignment horizontal="center" vertical="center"/>
    </xf>
    <xf numFmtId="0" fontId="27" fillId="2" borderId="38" xfId="0" applyFont="1" applyFill="1" applyBorder="1" applyAlignment="1">
      <alignment vertical="center"/>
    </xf>
    <xf numFmtId="0" fontId="22" fillId="2" borderId="30" xfId="0" applyFont="1" applyFill="1" applyBorder="1" applyAlignment="1">
      <alignment horizontal="center"/>
    </xf>
    <xf numFmtId="0" fontId="22" fillId="8" borderId="48" xfId="0" applyFont="1" applyFill="1" applyBorder="1" applyAlignment="1">
      <alignment horizontal="center" vertical="center"/>
    </xf>
    <xf numFmtId="0" fontId="22" fillId="7" borderId="88" xfId="0" applyFont="1" applyFill="1" applyBorder="1" applyAlignment="1">
      <alignment horizontal="center" vertical="center"/>
    </xf>
    <xf numFmtId="0" fontId="22" fillId="2" borderId="38" xfId="0" applyFont="1" applyFill="1" applyBorder="1" applyAlignment="1">
      <alignment horizontal="center"/>
    </xf>
    <xf numFmtId="0" fontId="27" fillId="2" borderId="42" xfId="0" applyFont="1" applyFill="1" applyBorder="1" applyAlignment="1">
      <alignment horizontal="center" vertical="center"/>
    </xf>
    <xf numFmtId="0" fontId="27" fillId="2" borderId="48" xfId="0" applyFont="1" applyFill="1" applyBorder="1" applyAlignment="1">
      <alignment horizontal="center" vertical="center"/>
    </xf>
    <xf numFmtId="0" fontId="22" fillId="2" borderId="32" xfId="0" applyFont="1" applyFill="1" applyBorder="1" applyAlignment="1">
      <alignment horizontal="center"/>
    </xf>
    <xf numFmtId="0" fontId="22" fillId="2" borderId="37" xfId="0" applyFont="1" applyFill="1" applyBorder="1" applyAlignment="1">
      <alignment horizontal="center"/>
    </xf>
    <xf numFmtId="0" fontId="22" fillId="8" borderId="30" xfId="0" applyFont="1" applyFill="1" applyBorder="1" applyAlignment="1">
      <alignment horizontal="center" vertical="center"/>
    </xf>
    <xf numFmtId="0" fontId="22" fillId="7" borderId="85" xfId="0" applyFont="1" applyFill="1" applyBorder="1" applyAlignment="1">
      <alignment horizontal="center" vertical="center"/>
    </xf>
    <xf numFmtId="0" fontId="22" fillId="8" borderId="32" xfId="0" applyFont="1" applyFill="1" applyBorder="1" applyAlignment="1">
      <alignment horizontal="center" vertical="center"/>
    </xf>
    <xf numFmtId="0" fontId="27" fillId="2" borderId="34" xfId="0" applyFont="1" applyFill="1" applyBorder="1" applyAlignment="1">
      <alignment vertical="center"/>
    </xf>
    <xf numFmtId="0" fontId="22" fillId="2" borderId="46" xfId="0" applyFont="1" applyFill="1" applyBorder="1" applyAlignment="1">
      <alignment horizontal="center"/>
    </xf>
    <xf numFmtId="0" fontId="22" fillId="2" borderId="97" xfId="0" applyFont="1" applyFill="1" applyBorder="1" applyAlignment="1">
      <alignment horizontal="center"/>
    </xf>
    <xf numFmtId="0" fontId="22" fillId="2" borderId="35" xfId="0" applyFont="1" applyFill="1" applyBorder="1" applyAlignment="1">
      <alignment horizontal="center"/>
    </xf>
    <xf numFmtId="0" fontId="22" fillId="8" borderId="46" xfId="0" applyFont="1" applyFill="1" applyBorder="1" applyAlignment="1">
      <alignment horizontal="center" vertical="center"/>
    </xf>
    <xf numFmtId="0" fontId="22" fillId="2" borderId="34" xfId="0" applyFont="1" applyFill="1" applyBorder="1" applyAlignment="1">
      <alignment horizontal="center"/>
    </xf>
    <xf numFmtId="0" fontId="27" fillId="2" borderId="41" xfId="0" applyFont="1" applyFill="1" applyBorder="1" applyAlignment="1">
      <alignment horizontal="center" vertical="center"/>
    </xf>
    <xf numFmtId="0" fontId="27" fillId="2" borderId="46" xfId="0" applyFont="1" applyFill="1" applyBorder="1" applyAlignment="1">
      <alignment horizontal="center" vertical="center"/>
    </xf>
    <xf numFmtId="0" fontId="22" fillId="10" borderId="88" xfId="0" applyFont="1" applyFill="1" applyBorder="1" applyAlignment="1">
      <alignment horizontal="center" vertical="center"/>
    </xf>
    <xf numFmtId="0" fontId="22" fillId="2" borderId="104" xfId="0" applyFont="1" applyFill="1" applyBorder="1" applyAlignment="1">
      <alignment horizontal="center"/>
    </xf>
    <xf numFmtId="0" fontId="22" fillId="11" borderId="85" xfId="0" applyFont="1" applyFill="1" applyBorder="1" applyAlignment="1">
      <alignment horizontal="center"/>
    </xf>
    <xf numFmtId="0" fontId="22" fillId="2" borderId="48" xfId="0" applyFont="1" applyFill="1" applyBorder="1" applyAlignment="1">
      <alignment horizontal="center" vertical="center"/>
    </xf>
    <xf numFmtId="0" fontId="24" fillId="2" borderId="94" xfId="0" applyFont="1" applyFill="1" applyBorder="1" applyAlignment="1">
      <alignment horizontal="center" vertical="center"/>
    </xf>
    <xf numFmtId="0" fontId="24" fillId="13" borderId="105" xfId="0" applyFont="1" applyFill="1" applyBorder="1" applyAlignment="1">
      <alignment horizontal="center" vertical="center"/>
    </xf>
    <xf numFmtId="0" fontId="4" fillId="2" borderId="100" xfId="0" applyFont="1" applyFill="1" applyBorder="1"/>
    <xf numFmtId="0" fontId="4" fillId="2" borderId="99" xfId="0" applyFont="1" applyFill="1" applyBorder="1"/>
    <xf numFmtId="0" fontId="4" fillId="2" borderId="101" xfId="0" applyFont="1" applyFill="1" applyBorder="1"/>
    <xf numFmtId="0" fontId="4" fillId="2" borderId="99" xfId="0" applyFont="1" applyFill="1" applyBorder="1" applyAlignment="1">
      <alignment horizontal="center"/>
    </xf>
    <xf numFmtId="0" fontId="4" fillId="2" borderId="106" xfId="0" applyFont="1" applyFill="1" applyBorder="1"/>
    <xf numFmtId="0" fontId="4" fillId="2" borderId="107" xfId="0" applyFont="1" applyFill="1" applyBorder="1"/>
    <xf numFmtId="0" fontId="4" fillId="2" borderId="0" xfId="0" applyFont="1" applyFill="1" applyBorder="1" applyAlignment="1">
      <alignment horizontal="center"/>
    </xf>
    <xf numFmtId="0" fontId="4" fillId="2" borderId="102" xfId="0" applyFont="1" applyFill="1" applyBorder="1"/>
    <xf numFmtId="0" fontId="4" fillId="2" borderId="108" xfId="0" applyFont="1" applyFill="1" applyBorder="1"/>
    <xf numFmtId="0" fontId="4" fillId="2" borderId="103" xfId="0" applyFont="1" applyFill="1" applyBorder="1"/>
    <xf numFmtId="0" fontId="4" fillId="2" borderId="108" xfId="0" applyFont="1" applyFill="1" applyBorder="1" applyAlignment="1">
      <alignment horizontal="center"/>
    </xf>
    <xf numFmtId="0" fontId="4" fillId="6" borderId="0" xfId="0" applyFont="1" applyFill="1" applyAlignment="1">
      <alignment horizontal="center"/>
    </xf>
    <xf numFmtId="9" fontId="28" fillId="6" borderId="0" xfId="0" applyNumberFormat="1" applyFont="1" applyFill="1" applyAlignment="1">
      <alignment vertical="center"/>
    </xf>
    <xf numFmtId="0" fontId="28" fillId="6" borderId="0" xfId="0" applyFont="1" applyFill="1" applyAlignment="1">
      <alignment vertical="center"/>
    </xf>
    <xf numFmtId="0" fontId="26" fillId="5" borderId="1" xfId="0" applyFont="1" applyFill="1" applyBorder="1" applyAlignment="1">
      <alignment horizontal="center" vertical="center" wrapText="1"/>
    </xf>
    <xf numFmtId="0" fontId="26" fillId="5" borderId="1" xfId="0" applyFont="1" applyFill="1" applyBorder="1" applyAlignment="1">
      <alignment horizontal="center" vertical="center"/>
    </xf>
    <xf numFmtId="0" fontId="4" fillId="2" borderId="0" xfId="0" applyFont="1" applyFill="1" applyAlignment="1">
      <alignment horizontal="center" vertical="center"/>
    </xf>
    <xf numFmtId="0" fontId="25" fillId="2" borderId="1" xfId="0" applyFont="1" applyFill="1" applyBorder="1" applyAlignment="1">
      <alignment horizontal="center" vertical="center" wrapText="1"/>
    </xf>
    <xf numFmtId="0" fontId="25" fillId="2" borderId="1" xfId="0" applyFont="1" applyFill="1" applyBorder="1" applyAlignment="1">
      <alignment vertical="center" wrapText="1"/>
    </xf>
    <xf numFmtId="0" fontId="25" fillId="2" borderId="1" xfId="0" applyFont="1" applyFill="1" applyBorder="1" applyAlignment="1">
      <alignment horizontal="left" vertical="center"/>
    </xf>
    <xf numFmtId="0" fontId="25" fillId="2" borderId="1" xfId="0" applyFont="1" applyFill="1" applyBorder="1" applyAlignment="1">
      <alignment horizontal="left" vertical="center" wrapText="1"/>
    </xf>
    <xf numFmtId="17" fontId="25" fillId="2" borderId="1" xfId="0" applyNumberFormat="1"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0" xfId="0" applyFont="1" applyFill="1" applyAlignment="1">
      <alignment horizontal="center"/>
    </xf>
    <xf numFmtId="9" fontId="29" fillId="5" borderId="113" xfId="1" applyFont="1" applyFill="1" applyBorder="1" applyAlignment="1">
      <alignment horizontal="center"/>
    </xf>
    <xf numFmtId="9" fontId="29" fillId="5" borderId="114" xfId="1" applyFont="1" applyFill="1" applyBorder="1" applyAlignment="1">
      <alignment horizontal="center"/>
    </xf>
    <xf numFmtId="0" fontId="20" fillId="5" borderId="140" xfId="0" applyFont="1" applyFill="1" applyBorder="1" applyAlignment="1">
      <alignment vertical="center" wrapText="1"/>
    </xf>
    <xf numFmtId="0" fontId="20" fillId="5" borderId="142" xfId="0" applyFont="1" applyFill="1" applyBorder="1" applyAlignment="1">
      <alignment vertical="center" wrapText="1"/>
    </xf>
    <xf numFmtId="9" fontId="4" fillId="2" borderId="1" xfId="1" applyFont="1" applyFill="1" applyBorder="1" applyAlignment="1">
      <alignment horizontal="center" vertical="center" wrapText="1"/>
    </xf>
    <xf numFmtId="9" fontId="4" fillId="2" borderId="141" xfId="1" applyFont="1" applyFill="1" applyBorder="1" applyAlignment="1">
      <alignment horizontal="center" vertical="center" wrapText="1"/>
    </xf>
    <xf numFmtId="0" fontId="30" fillId="5"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23" fillId="2" borderId="0" xfId="0" applyFont="1" applyFill="1" applyAlignment="1">
      <alignment horizontal="center"/>
    </xf>
    <xf numFmtId="0" fontId="32" fillId="2" borderId="0" xfId="0" applyFont="1" applyFill="1" applyAlignment="1">
      <alignment horizontal="center"/>
    </xf>
    <xf numFmtId="0" fontId="24" fillId="16" borderId="105" xfId="0" applyFont="1" applyFill="1" applyBorder="1" applyAlignment="1">
      <alignment horizontal="center" vertical="center"/>
    </xf>
    <xf numFmtId="16" fontId="8" fillId="2" borderId="1" xfId="0" applyNumberFormat="1" applyFont="1" applyFill="1" applyBorder="1" applyAlignment="1">
      <alignment horizontal="left" vertical="center" wrapText="1"/>
    </xf>
    <xf numFmtId="0" fontId="22" fillId="7" borderId="88" xfId="0" applyFont="1" applyFill="1" applyBorder="1" applyAlignment="1">
      <alignment horizont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3" fillId="2" borderId="6"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8" fillId="2" borderId="1" xfId="0" applyFont="1" applyFill="1" applyBorder="1" applyAlignment="1">
      <alignment horizontal="center" vertical="center" textRotation="90" wrapText="1"/>
    </xf>
    <xf numFmtId="0" fontId="8" fillId="2" borderId="24" xfId="0" applyFont="1" applyFill="1" applyBorder="1" applyAlignment="1">
      <alignment horizontal="center" vertical="center" textRotation="90" wrapText="1"/>
    </xf>
    <xf numFmtId="0" fontId="8" fillId="2" borderId="2" xfId="0" applyFont="1" applyFill="1" applyBorder="1" applyAlignment="1">
      <alignment horizontal="center" vertical="center" textRotation="90" wrapText="1"/>
    </xf>
    <xf numFmtId="0" fontId="8" fillId="2" borderId="3" xfId="0" applyFont="1" applyFill="1" applyBorder="1" applyAlignment="1">
      <alignment horizontal="center" vertical="center" textRotation="90" wrapText="1"/>
    </xf>
    <xf numFmtId="0" fontId="8" fillId="2" borderId="4" xfId="0" applyFont="1" applyFill="1" applyBorder="1" applyAlignment="1">
      <alignment horizontal="center" vertical="center" textRotation="90" wrapText="1"/>
    </xf>
    <xf numFmtId="0" fontId="8" fillId="2" borderId="5" xfId="0" applyFont="1" applyFill="1" applyBorder="1" applyAlignment="1">
      <alignment horizontal="center" vertical="center" textRotation="90" wrapText="1"/>
    </xf>
    <xf numFmtId="0" fontId="1" fillId="4" borderId="0" xfId="0" applyFont="1" applyFill="1" applyAlignment="1">
      <alignment horizontal="center"/>
    </xf>
    <xf numFmtId="0" fontId="4" fillId="4" borderId="0" xfId="0" applyFont="1" applyFill="1" applyBorder="1" applyAlignment="1">
      <alignment horizontal="center"/>
    </xf>
    <xf numFmtId="0" fontId="24" fillId="2" borderId="0" xfId="0" applyFont="1" applyFill="1" applyAlignment="1">
      <alignment horizontal="left" vertical="center"/>
    </xf>
    <xf numFmtId="0" fontId="4" fillId="2" borderId="0" xfId="0" applyFont="1" applyFill="1" applyAlignment="1">
      <alignment horizontal="center" vertical="center"/>
    </xf>
    <xf numFmtId="9" fontId="4" fillId="2" borderId="0" xfId="1" applyFont="1" applyFill="1" applyAlignment="1">
      <alignment horizontal="center" vertical="center"/>
    </xf>
    <xf numFmtId="0" fontId="24" fillId="2" borderId="100" xfId="0" applyFont="1" applyFill="1" applyBorder="1" applyAlignment="1">
      <alignment horizontal="center" vertical="center"/>
    </xf>
    <xf numFmtId="0" fontId="24" fillId="2" borderId="101" xfId="0" applyFont="1" applyFill="1" applyBorder="1" applyAlignment="1">
      <alignment horizontal="center" vertical="center"/>
    </xf>
    <xf numFmtId="0" fontId="24" fillId="2" borderId="106" xfId="0" applyFont="1" applyFill="1" applyBorder="1" applyAlignment="1">
      <alignment horizontal="center" vertical="center"/>
    </xf>
    <xf numFmtId="0" fontId="24" fillId="2" borderId="107" xfId="0" applyFont="1" applyFill="1" applyBorder="1" applyAlignment="1">
      <alignment horizontal="center" vertical="center"/>
    </xf>
    <xf numFmtId="0" fontId="24" fillId="2" borderId="102" xfId="0" applyFont="1" applyFill="1" applyBorder="1" applyAlignment="1">
      <alignment horizontal="center" vertical="center"/>
    </xf>
    <xf numFmtId="0" fontId="24" fillId="2" borderId="103" xfId="0" applyFont="1" applyFill="1" applyBorder="1" applyAlignment="1">
      <alignment horizontal="center" vertical="center"/>
    </xf>
    <xf numFmtId="9" fontId="4" fillId="6" borderId="99" xfId="1" applyFont="1" applyFill="1" applyBorder="1" applyAlignment="1">
      <alignment horizontal="center"/>
    </xf>
    <xf numFmtId="0" fontId="24" fillId="6" borderId="0" xfId="0" applyFont="1" applyFill="1" applyAlignment="1">
      <alignment horizontal="center" vertical="center"/>
    </xf>
    <xf numFmtId="0" fontId="20" fillId="2" borderId="0" xfId="0" applyFont="1" applyFill="1" applyAlignment="1">
      <alignment horizontal="left" vertical="center"/>
    </xf>
    <xf numFmtId="0" fontId="4" fillId="2" borderId="0" xfId="0" applyFont="1" applyFill="1" applyAlignment="1">
      <alignment horizontal="left" vertical="center"/>
    </xf>
    <xf numFmtId="9" fontId="20" fillId="2" borderId="0" xfId="1" applyFont="1" applyFill="1" applyAlignment="1">
      <alignment horizontal="center" vertical="center"/>
    </xf>
    <xf numFmtId="0" fontId="24" fillId="6" borderId="0" xfId="0" applyFont="1" applyFill="1" applyAlignment="1">
      <alignment horizontal="center" vertical="center" textRotation="90"/>
    </xf>
    <xf numFmtId="0" fontId="24" fillId="2" borderId="0" xfId="0" applyFont="1" applyFill="1" applyBorder="1" applyAlignment="1">
      <alignment horizontal="center" vertical="center"/>
    </xf>
    <xf numFmtId="0" fontId="4" fillId="2" borderId="100" xfId="0" applyFont="1" applyFill="1" applyBorder="1" applyAlignment="1">
      <alignment horizontal="center"/>
    </xf>
    <xf numFmtId="0" fontId="4" fillId="2" borderId="101" xfId="0" applyFont="1" applyFill="1" applyBorder="1" applyAlignment="1">
      <alignment horizontal="center"/>
    </xf>
    <xf numFmtId="0" fontId="4" fillId="2" borderId="102" xfId="0" applyFont="1" applyFill="1" applyBorder="1" applyAlignment="1">
      <alignment horizontal="center"/>
    </xf>
    <xf numFmtId="0" fontId="4" fillId="2" borderId="103" xfId="0" applyFont="1" applyFill="1" applyBorder="1" applyAlignment="1">
      <alignment horizontal="center"/>
    </xf>
    <xf numFmtId="9" fontId="24" fillId="2" borderId="102" xfId="1" applyFont="1" applyFill="1" applyBorder="1" applyAlignment="1">
      <alignment horizontal="center" vertical="center"/>
    </xf>
    <xf numFmtId="9" fontId="24" fillId="2" borderId="103" xfId="1" applyFont="1" applyFill="1" applyBorder="1" applyAlignment="1">
      <alignment horizontal="center" vertical="center"/>
    </xf>
    <xf numFmtId="0" fontId="24" fillId="2" borderId="95" xfId="0" applyFont="1" applyFill="1" applyBorder="1" applyAlignment="1">
      <alignment horizontal="center" vertical="center"/>
    </xf>
    <xf numFmtId="0" fontId="24" fillId="2" borderId="96" xfId="0" applyFont="1" applyFill="1" applyBorder="1" applyAlignment="1">
      <alignment horizontal="center" vertical="center"/>
    </xf>
    <xf numFmtId="0" fontId="27" fillId="2" borderId="50" xfId="0" applyFont="1" applyFill="1" applyBorder="1" applyAlignment="1">
      <alignment horizontal="center" vertical="center"/>
    </xf>
    <xf numFmtId="0" fontId="27" fillId="2" borderId="90" xfId="0" applyFont="1" applyFill="1" applyBorder="1" applyAlignment="1">
      <alignment horizontal="center" vertical="center"/>
    </xf>
    <xf numFmtId="9" fontId="27" fillId="2" borderId="50" xfId="1" applyFont="1" applyFill="1" applyBorder="1" applyAlignment="1">
      <alignment horizontal="center" vertical="center"/>
    </xf>
    <xf numFmtId="9" fontId="27" fillId="2" borderId="90" xfId="1" applyFont="1" applyFill="1" applyBorder="1" applyAlignment="1">
      <alignment horizontal="center" vertical="center"/>
    </xf>
    <xf numFmtId="9" fontId="20" fillId="2" borderId="50" xfId="1" applyFont="1" applyFill="1" applyBorder="1" applyAlignment="1">
      <alignment horizontal="center" vertical="center"/>
    </xf>
    <xf numFmtId="9" fontId="20" fillId="2" borderId="90" xfId="1" applyFont="1" applyFill="1" applyBorder="1" applyAlignment="1">
      <alignment horizontal="center" vertical="center"/>
    </xf>
    <xf numFmtId="0" fontId="20" fillId="2" borderId="100" xfId="0" applyFont="1" applyFill="1" applyBorder="1" applyAlignment="1">
      <alignment horizontal="center" vertical="center"/>
    </xf>
    <xf numFmtId="0" fontId="20" fillId="2" borderId="101" xfId="0" applyFont="1" applyFill="1" applyBorder="1" applyAlignment="1">
      <alignment horizontal="center" vertical="center"/>
    </xf>
    <xf numFmtId="0" fontId="20" fillId="2" borderId="102" xfId="0" applyFont="1" applyFill="1" applyBorder="1" applyAlignment="1">
      <alignment horizontal="center" vertical="center"/>
    </xf>
    <xf numFmtId="0" fontId="20" fillId="2" borderId="103" xfId="0" applyFont="1" applyFill="1" applyBorder="1" applyAlignment="1">
      <alignment horizontal="center" vertical="center"/>
    </xf>
    <xf numFmtId="0" fontId="24" fillId="6" borderId="45" xfId="0" applyFont="1" applyFill="1" applyBorder="1" applyAlignment="1">
      <alignment horizontal="center" vertical="center"/>
    </xf>
    <xf numFmtId="0" fontId="24" fillId="6" borderId="44" xfId="0" applyFont="1" applyFill="1" applyBorder="1" applyAlignment="1">
      <alignment horizontal="center" vertical="center"/>
    </xf>
    <xf numFmtId="0" fontId="21" fillId="9" borderId="58" xfId="0" applyFont="1" applyFill="1" applyBorder="1" applyAlignment="1">
      <alignment horizontal="center" vertical="center"/>
    </xf>
    <xf numFmtId="0" fontId="21" fillId="9" borderId="92" xfId="0" applyFont="1" applyFill="1" applyBorder="1" applyAlignment="1">
      <alignment horizontal="center" vertical="center"/>
    </xf>
    <xf numFmtId="0" fontId="27" fillId="2" borderId="93" xfId="0" applyFont="1" applyFill="1" applyBorder="1" applyAlignment="1">
      <alignment horizontal="center" vertical="center"/>
    </xf>
    <xf numFmtId="0" fontId="24" fillId="6" borderId="91" xfId="0" applyFont="1" applyFill="1" applyBorder="1" applyAlignment="1">
      <alignment horizontal="center" vertical="center"/>
    </xf>
    <xf numFmtId="0" fontId="27" fillId="2" borderId="89"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3" xfId="0" applyFont="1" applyFill="1" applyBorder="1" applyAlignment="1">
      <alignment horizontal="center" vertical="center"/>
    </xf>
    <xf numFmtId="0" fontId="24" fillId="2" borderId="28"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53" xfId="0" applyFont="1" applyFill="1" applyBorder="1" applyAlignment="1">
      <alignment horizontal="center" vertical="center"/>
    </xf>
    <xf numFmtId="0" fontId="21" fillId="9" borderId="34" xfId="0" applyFont="1" applyFill="1" applyBorder="1" applyAlignment="1">
      <alignment horizontal="center" vertical="center"/>
    </xf>
    <xf numFmtId="0" fontId="21" fillId="9" borderId="35" xfId="0" applyFont="1" applyFill="1" applyBorder="1" applyAlignment="1">
      <alignment horizontal="center" vertical="center"/>
    </xf>
    <xf numFmtId="0" fontId="21" fillId="9" borderId="36" xfId="0" applyFont="1" applyFill="1" applyBorder="1" applyAlignment="1">
      <alignment horizontal="center" vertical="center"/>
    </xf>
    <xf numFmtId="0" fontId="21" fillId="9" borderId="83" xfId="0" applyFont="1" applyFill="1" applyBorder="1" applyAlignment="1">
      <alignment horizontal="center" vertical="center"/>
    </xf>
    <xf numFmtId="0" fontId="21" fillId="9" borderId="84" xfId="0" applyFont="1" applyFill="1" applyBorder="1" applyAlignment="1">
      <alignment horizontal="center" vertical="center"/>
    </xf>
    <xf numFmtId="0" fontId="21" fillId="9" borderId="98" xfId="0" applyFont="1" applyFill="1" applyBorder="1" applyAlignment="1">
      <alignment horizontal="center" vertical="center"/>
    </xf>
    <xf numFmtId="0" fontId="24" fillId="2" borderId="51" xfId="0" applyFont="1" applyFill="1" applyBorder="1" applyAlignment="1">
      <alignment horizontal="center" vertical="center"/>
    </xf>
    <xf numFmtId="0" fontId="4" fillId="2" borderId="71" xfId="0" applyFont="1" applyFill="1" applyBorder="1" applyAlignment="1">
      <alignment horizontal="left" vertical="center" wrapText="1"/>
    </xf>
    <xf numFmtId="0" fontId="4" fillId="2" borderId="72" xfId="0" applyFont="1" applyFill="1" applyBorder="1" applyAlignment="1">
      <alignment horizontal="left" vertical="center"/>
    </xf>
    <xf numFmtId="0" fontId="4" fillId="2" borderId="73" xfId="0" applyFont="1" applyFill="1" applyBorder="1" applyAlignment="1">
      <alignment horizontal="left" vertical="center"/>
    </xf>
    <xf numFmtId="0" fontId="4" fillId="2" borderId="75" xfId="0" applyFont="1" applyFill="1" applyBorder="1" applyAlignment="1">
      <alignment horizontal="left" vertical="center"/>
    </xf>
    <xf numFmtId="0" fontId="4" fillId="2" borderId="76" xfId="0" applyFont="1" applyFill="1" applyBorder="1" applyAlignment="1">
      <alignment horizontal="left" vertical="center"/>
    </xf>
    <xf numFmtId="0" fontId="4" fillId="2" borderId="78" xfId="0" applyFont="1" applyFill="1" applyBorder="1" applyAlignment="1">
      <alignment horizontal="left" vertical="center"/>
    </xf>
    <xf numFmtId="0" fontId="20" fillId="2" borderId="77" xfId="0" applyFont="1" applyFill="1" applyBorder="1" applyAlignment="1">
      <alignment horizontal="left" vertical="center"/>
    </xf>
    <xf numFmtId="0" fontId="20" fillId="2" borderId="76" xfId="0" applyFont="1" applyFill="1" applyBorder="1" applyAlignment="1">
      <alignment horizontal="left" vertical="center"/>
    </xf>
    <xf numFmtId="0" fontId="20" fillId="2" borderId="78" xfId="0" applyFont="1" applyFill="1" applyBorder="1" applyAlignment="1">
      <alignment horizontal="left" vertical="center"/>
    </xf>
    <xf numFmtId="0" fontId="4" fillId="2" borderId="116" xfId="0" applyFont="1" applyFill="1" applyBorder="1" applyAlignment="1">
      <alignment horizontal="left" vertical="center" wrapText="1"/>
    </xf>
    <xf numFmtId="0" fontId="21" fillId="14" borderId="116" xfId="0" applyFont="1" applyFill="1" applyBorder="1" applyAlignment="1">
      <alignment horizontal="left" vertical="center" wrapText="1"/>
    </xf>
    <xf numFmtId="0" fontId="20" fillId="2" borderId="71" xfId="0" applyFont="1" applyFill="1" applyBorder="1" applyAlignment="1">
      <alignment horizontal="center" vertical="center"/>
    </xf>
    <xf numFmtId="0" fontId="20" fillId="2" borderId="72" xfId="0" applyFont="1" applyFill="1" applyBorder="1" applyAlignment="1">
      <alignment horizontal="center" vertical="center"/>
    </xf>
    <xf numFmtId="0" fontId="20" fillId="2" borderId="74"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75" xfId="0" applyFont="1" applyFill="1" applyBorder="1" applyAlignment="1">
      <alignment horizontal="center" vertical="center"/>
    </xf>
    <xf numFmtId="0" fontId="20" fillId="2" borderId="76" xfId="0" applyFont="1" applyFill="1" applyBorder="1" applyAlignment="1">
      <alignment horizontal="center" vertical="center"/>
    </xf>
    <xf numFmtId="0" fontId="4" fillId="2" borderId="123" xfId="0" applyFont="1" applyFill="1" applyBorder="1" applyAlignment="1">
      <alignment horizontal="left" vertical="center" wrapText="1"/>
    </xf>
    <xf numFmtId="0" fontId="4" fillId="2" borderId="124" xfId="0" applyFont="1" applyFill="1" applyBorder="1" applyAlignment="1">
      <alignment horizontal="left" vertical="center" wrapText="1"/>
    </xf>
    <xf numFmtId="0" fontId="4" fillId="2" borderId="125" xfId="0" applyFont="1" applyFill="1" applyBorder="1" applyAlignment="1">
      <alignment horizontal="left" vertical="center" wrapText="1"/>
    </xf>
    <xf numFmtId="0" fontId="4" fillId="2" borderId="110" xfId="0" applyFont="1" applyFill="1" applyBorder="1" applyAlignment="1">
      <alignment horizontal="left" vertical="center" wrapText="1"/>
    </xf>
    <xf numFmtId="0" fontId="21" fillId="14" borderId="110" xfId="0" applyFont="1" applyFill="1" applyBorder="1" applyAlignment="1">
      <alignment horizontal="left" vertical="center" wrapText="1"/>
    </xf>
    <xf numFmtId="0" fontId="4" fillId="2" borderId="121" xfId="0" applyFont="1" applyFill="1" applyBorder="1" applyAlignment="1">
      <alignment horizontal="left" vertical="center" wrapText="1"/>
    </xf>
    <xf numFmtId="0" fontId="21" fillId="14" borderId="121" xfId="0" applyFont="1" applyFill="1" applyBorder="1" applyAlignment="1">
      <alignment horizontal="left" vertical="center" wrapText="1"/>
    </xf>
    <xf numFmtId="0" fontId="4" fillId="2" borderId="126" xfId="0" applyFont="1" applyFill="1" applyBorder="1" applyAlignment="1">
      <alignment horizontal="left" vertical="center"/>
    </xf>
    <xf numFmtId="0" fontId="4" fillId="2" borderId="127" xfId="0" applyFont="1" applyFill="1" applyBorder="1" applyAlignment="1">
      <alignment horizontal="left" vertical="center"/>
    </xf>
    <xf numFmtId="0" fontId="4" fillId="2" borderId="128" xfId="0" applyFont="1" applyFill="1" applyBorder="1" applyAlignment="1">
      <alignment horizontal="left" vertical="center"/>
    </xf>
    <xf numFmtId="0" fontId="4" fillId="2" borderId="129" xfId="0" applyFont="1" applyFill="1" applyBorder="1" applyAlignment="1">
      <alignment horizontal="left" vertical="center"/>
    </xf>
    <xf numFmtId="0" fontId="4" fillId="2" borderId="130" xfId="0" applyFont="1" applyFill="1" applyBorder="1" applyAlignment="1">
      <alignment horizontal="left" vertical="center"/>
    </xf>
    <xf numFmtId="0" fontId="4" fillId="2" borderId="131" xfId="0" applyFont="1" applyFill="1" applyBorder="1" applyAlignment="1">
      <alignment horizontal="left" vertical="center"/>
    </xf>
    <xf numFmtId="0" fontId="4" fillId="2" borderId="59" xfId="0" applyFont="1" applyFill="1" applyBorder="1" applyAlignment="1">
      <alignment horizontal="center"/>
    </xf>
    <xf numFmtId="0" fontId="4" fillId="2" borderId="60" xfId="0" applyFont="1" applyFill="1" applyBorder="1" applyAlignment="1">
      <alignment horizontal="center"/>
    </xf>
    <xf numFmtId="0" fontId="4" fillId="2" borderId="61" xfId="0" applyFont="1" applyFill="1" applyBorder="1" applyAlignment="1">
      <alignment horizontal="center"/>
    </xf>
    <xf numFmtId="0" fontId="4" fillId="2" borderId="64" xfId="0" applyFont="1" applyFill="1" applyBorder="1" applyAlignment="1">
      <alignment horizontal="center"/>
    </xf>
    <xf numFmtId="0" fontId="4" fillId="2" borderId="65" xfId="0" applyFont="1" applyFill="1" applyBorder="1" applyAlignment="1">
      <alignment horizontal="center"/>
    </xf>
    <xf numFmtId="0" fontId="4" fillId="2" borderId="66" xfId="0" applyFont="1" applyFill="1" applyBorder="1" applyAlignment="1">
      <alignment horizontal="center"/>
    </xf>
    <xf numFmtId="0" fontId="21" fillId="4" borderId="81" xfId="0" applyFont="1" applyFill="1" applyBorder="1" applyAlignment="1">
      <alignment horizontal="center" vertical="center" wrapText="1"/>
    </xf>
    <xf numFmtId="0" fontId="21" fillId="4" borderId="82" xfId="0" applyFont="1" applyFill="1" applyBorder="1" applyAlignment="1">
      <alignment horizontal="center" vertical="center" wrapText="1"/>
    </xf>
    <xf numFmtId="0" fontId="21" fillId="4" borderId="79" xfId="0" applyFont="1" applyFill="1" applyBorder="1" applyAlignment="1">
      <alignment horizontal="center" vertical="center" wrapText="1"/>
    </xf>
    <xf numFmtId="0" fontId="24" fillId="15" borderId="134" xfId="0" applyFont="1" applyFill="1" applyBorder="1" applyAlignment="1">
      <alignment horizontal="center" vertical="center"/>
    </xf>
    <xf numFmtId="0" fontId="24" fillId="15" borderId="135" xfId="0" applyFont="1" applyFill="1" applyBorder="1" applyAlignment="1">
      <alignment horizontal="center" vertical="center"/>
    </xf>
    <xf numFmtId="0" fontId="4" fillId="2" borderId="132" xfId="0" applyFont="1" applyFill="1" applyBorder="1" applyAlignment="1">
      <alignment horizontal="center"/>
    </xf>
    <xf numFmtId="0" fontId="4" fillId="2" borderId="133" xfId="0" applyFont="1" applyFill="1" applyBorder="1" applyAlignment="1">
      <alignment horizontal="center"/>
    </xf>
    <xf numFmtId="0" fontId="4" fillId="2" borderId="109" xfId="0" applyFont="1" applyFill="1" applyBorder="1" applyAlignment="1">
      <alignment horizontal="center"/>
    </xf>
    <xf numFmtId="0" fontId="4" fillId="2" borderId="110" xfId="0" applyFont="1" applyFill="1" applyBorder="1" applyAlignment="1">
      <alignment horizontal="center"/>
    </xf>
    <xf numFmtId="0" fontId="21" fillId="12" borderId="112" xfId="0" applyFont="1" applyFill="1" applyBorder="1" applyAlignment="1">
      <alignment horizontal="left"/>
    </xf>
    <xf numFmtId="0" fontId="21" fillId="12" borderId="113" xfId="0" applyFont="1" applyFill="1" applyBorder="1" applyAlignment="1">
      <alignment horizontal="left"/>
    </xf>
    <xf numFmtId="0" fontId="21" fillId="12" borderId="67" xfId="0" applyFont="1" applyFill="1" applyBorder="1" applyAlignment="1">
      <alignment horizontal="center" vertical="center"/>
    </xf>
    <xf numFmtId="0" fontId="21" fillId="12" borderId="68" xfId="0" applyFont="1" applyFill="1" applyBorder="1" applyAlignment="1">
      <alignment horizontal="center" vertical="center"/>
    </xf>
    <xf numFmtId="1" fontId="22" fillId="2" borderId="59" xfId="0" applyNumberFormat="1" applyFont="1" applyFill="1" applyBorder="1" applyAlignment="1">
      <alignment horizontal="center"/>
    </xf>
    <xf numFmtId="1" fontId="22" fillId="2" borderId="60" xfId="0" applyNumberFormat="1" applyFont="1" applyFill="1" applyBorder="1" applyAlignment="1">
      <alignment horizontal="center"/>
    </xf>
    <xf numFmtId="1" fontId="22" fillId="2" borderId="61" xfId="0" applyNumberFormat="1" applyFont="1" applyFill="1" applyBorder="1" applyAlignment="1">
      <alignment horizontal="center"/>
    </xf>
    <xf numFmtId="1" fontId="22" fillId="2" borderId="62" xfId="0" applyNumberFormat="1" applyFont="1" applyFill="1" applyBorder="1" applyAlignment="1">
      <alignment horizontal="center"/>
    </xf>
    <xf numFmtId="1" fontId="22" fillId="2" borderId="0" xfId="0" applyNumberFormat="1" applyFont="1" applyFill="1" applyAlignment="1">
      <alignment horizontal="center"/>
    </xf>
    <xf numFmtId="1" fontId="22" fillId="2" borderId="63" xfId="0" applyNumberFormat="1" applyFont="1" applyFill="1" applyBorder="1" applyAlignment="1">
      <alignment horizontal="center"/>
    </xf>
    <xf numFmtId="0" fontId="21" fillId="14" borderId="67" xfId="0" applyFont="1" applyFill="1" applyBorder="1" applyAlignment="1">
      <alignment horizontal="center" vertical="center" wrapText="1"/>
    </xf>
    <xf numFmtId="0" fontId="21" fillId="14" borderId="68" xfId="0" applyFont="1" applyFill="1" applyBorder="1" applyAlignment="1">
      <alignment horizontal="center" vertical="center" wrapText="1"/>
    </xf>
    <xf numFmtId="0" fontId="21" fillId="14" borderId="69"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9" fontId="29" fillId="2" borderId="145" xfId="0" applyNumberFormat="1" applyFont="1" applyFill="1" applyBorder="1" applyAlignment="1">
      <alignment horizontal="center" vertical="center" wrapText="1"/>
    </xf>
    <xf numFmtId="9" fontId="29" fillId="2" borderId="61" xfId="0" applyNumberFormat="1" applyFont="1" applyFill="1" applyBorder="1" applyAlignment="1">
      <alignment horizontal="center" vertical="center" wrapText="1"/>
    </xf>
    <xf numFmtId="9" fontId="29" fillId="2" borderId="5" xfId="0" applyNumberFormat="1" applyFont="1" applyFill="1" applyBorder="1" applyAlignment="1">
      <alignment horizontal="center" vertical="center" wrapText="1"/>
    </xf>
    <xf numFmtId="9" fontId="29" fillId="2" borderId="146" xfId="0" applyNumberFormat="1" applyFont="1" applyFill="1" applyBorder="1" applyAlignment="1">
      <alignment horizontal="center" vertical="center" wrapText="1"/>
    </xf>
    <xf numFmtId="0" fontId="4" fillId="2" borderId="59" xfId="0" applyFont="1" applyFill="1" applyBorder="1" applyAlignment="1">
      <alignment horizontal="left" vertical="center" wrapText="1"/>
    </xf>
    <xf numFmtId="0" fontId="4" fillId="2" borderId="60" xfId="0" applyFont="1" applyFill="1" applyBorder="1" applyAlignment="1">
      <alignment horizontal="left" vertical="center" wrapText="1"/>
    </xf>
    <xf numFmtId="0" fontId="4" fillId="2" borderId="61" xfId="0" applyFont="1" applyFill="1" applyBorder="1" applyAlignment="1">
      <alignment horizontal="left" vertical="center" wrapText="1"/>
    </xf>
    <xf numFmtId="0" fontId="4" fillId="2" borderId="64" xfId="0" applyFont="1" applyFill="1" applyBorder="1" applyAlignment="1">
      <alignment horizontal="left" vertical="center" wrapText="1"/>
    </xf>
    <xf numFmtId="0" fontId="4" fillId="2" borderId="65"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6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center" vertical="center" wrapText="1"/>
    </xf>
    <xf numFmtId="9" fontId="20" fillId="5" borderId="138" xfId="1" applyFont="1" applyFill="1" applyBorder="1" applyAlignment="1">
      <alignment horizontal="center" vertical="center" wrapText="1"/>
    </xf>
    <xf numFmtId="9" fontId="20" fillId="5" borderId="139" xfId="1" applyFont="1" applyFill="1" applyBorder="1" applyAlignment="1">
      <alignment horizontal="center" vertical="center" wrapText="1"/>
    </xf>
    <xf numFmtId="0" fontId="22" fillId="2" borderId="33" xfId="0" applyFont="1" applyFill="1" applyBorder="1" applyAlignment="1">
      <alignment horizontal="center"/>
    </xf>
  </cellXfs>
  <cellStyles count="2">
    <cellStyle name="Normal" xfId="0" builtinId="0"/>
    <cellStyle name="Porcentaje" xfId="1" builtinId="5"/>
  </cellStyles>
  <dxfs count="0"/>
  <tableStyles count="0" defaultTableStyle="TableStyleMedium2" defaultPivotStyle="PivotStyleLight16"/>
  <colors>
    <mruColors>
      <color rgb="FF339946"/>
      <color rgb="FF1E3A6B"/>
      <color rgb="FF270082"/>
      <color rgb="FFBE0000"/>
      <color rgb="FFFFCF61"/>
      <color rgb="FF219F94"/>
      <color rgb="FFFFCC29"/>
      <color rgb="FF664E88"/>
      <color rgb="FF95CD41"/>
      <color rgb="FF0646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285714285714288E-2"/>
          <c:y val="9.7412434275370371E-2"/>
          <c:w val="0.86904761904761907"/>
          <c:h val="0.7321158057427315"/>
        </c:manualLayout>
      </c:layout>
      <c:barChart>
        <c:barDir val="bar"/>
        <c:grouping val="clustered"/>
        <c:varyColors val="0"/>
        <c:ser>
          <c:idx val="0"/>
          <c:order val="0"/>
          <c:tx>
            <c:v>Programado</c:v>
          </c:tx>
          <c:spPr>
            <a:solidFill>
              <a:schemeClr val="accent1"/>
            </a:solidFill>
            <a:ln>
              <a:noFill/>
            </a:ln>
            <a:effectLst/>
          </c:spPr>
          <c:invertIfNegative val="0"/>
          <c:dPt>
            <c:idx val="0"/>
            <c:invertIfNegative val="0"/>
            <c:bubble3D val="0"/>
            <c:spPr>
              <a:solidFill>
                <a:schemeClr val="bg1">
                  <a:lumMod val="85000"/>
                </a:schemeClr>
              </a:solidFill>
              <a:ln>
                <a:noFill/>
              </a:ln>
              <a:effectLst/>
            </c:spPr>
            <c:extLst>
              <c:ext xmlns:c16="http://schemas.microsoft.com/office/drawing/2014/chart" uri="{C3380CC4-5D6E-409C-BE32-E72D297353CC}">
                <c16:uniqueId val="{00000004-B1D5-449D-94F6-BE7163C4820F}"/>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1E3A6B"/>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Seguimiento!$I$54</c:f>
              <c:numCache>
                <c:formatCode>General</c:formatCode>
                <c:ptCount val="1"/>
                <c:pt idx="0">
                  <c:v>75</c:v>
                </c:pt>
              </c:numCache>
            </c:numRef>
          </c:val>
          <c:extLst>
            <c:ext xmlns:c16="http://schemas.microsoft.com/office/drawing/2014/chart" uri="{C3380CC4-5D6E-409C-BE32-E72D297353CC}">
              <c16:uniqueId val="{00000000-B1D5-449D-94F6-BE7163C4820F}"/>
            </c:ext>
          </c:extLst>
        </c:ser>
        <c:ser>
          <c:idx val="1"/>
          <c:order val="1"/>
          <c:tx>
            <c:v>Ejecutado</c:v>
          </c:tx>
          <c:spPr>
            <a:solidFill>
              <a:schemeClr val="accent2"/>
            </a:solidFill>
            <a:ln>
              <a:noFill/>
            </a:ln>
            <a:effectLst/>
          </c:spPr>
          <c:invertIfNegative val="0"/>
          <c:dPt>
            <c:idx val="0"/>
            <c:invertIfNegative val="0"/>
            <c:bubble3D val="0"/>
            <c:spPr>
              <a:solidFill>
                <a:srgbClr val="339946"/>
              </a:solidFill>
              <a:ln>
                <a:solidFill>
                  <a:srgbClr val="339946"/>
                </a:solidFill>
              </a:ln>
              <a:effectLst/>
            </c:spPr>
            <c:extLst>
              <c:ext xmlns:c16="http://schemas.microsoft.com/office/drawing/2014/chart" uri="{C3380CC4-5D6E-409C-BE32-E72D297353CC}">
                <c16:uniqueId val="{00000003-B1D5-449D-94F6-BE7163C4820F}"/>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1E3A6B"/>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Seguimiento!$I$56</c:f>
              <c:numCache>
                <c:formatCode>General</c:formatCode>
                <c:ptCount val="1"/>
                <c:pt idx="0">
                  <c:v>19</c:v>
                </c:pt>
              </c:numCache>
            </c:numRef>
          </c:val>
          <c:extLst>
            <c:ext xmlns:c16="http://schemas.microsoft.com/office/drawing/2014/chart" uri="{C3380CC4-5D6E-409C-BE32-E72D297353CC}">
              <c16:uniqueId val="{00000002-B1D5-449D-94F6-BE7163C4820F}"/>
            </c:ext>
          </c:extLst>
        </c:ser>
        <c:dLbls>
          <c:showLegendKey val="0"/>
          <c:showVal val="0"/>
          <c:showCatName val="0"/>
          <c:showSerName val="0"/>
          <c:showPercent val="0"/>
          <c:showBubbleSize val="0"/>
        </c:dLbls>
        <c:gapWidth val="182"/>
        <c:axId val="1378092447"/>
        <c:axId val="1378091615"/>
      </c:barChart>
      <c:catAx>
        <c:axId val="1378092447"/>
        <c:scaling>
          <c:orientation val="minMax"/>
        </c:scaling>
        <c:delete val="1"/>
        <c:axPos val="l"/>
        <c:majorTickMark val="none"/>
        <c:minorTickMark val="none"/>
        <c:tickLblPos val="nextTo"/>
        <c:crossAx val="1378091615"/>
        <c:crosses val="autoZero"/>
        <c:auto val="1"/>
        <c:lblAlgn val="ctr"/>
        <c:lblOffset val="100"/>
        <c:noMultiLvlLbl val="0"/>
      </c:catAx>
      <c:valAx>
        <c:axId val="1378091615"/>
        <c:scaling>
          <c:orientation val="minMax"/>
        </c:scaling>
        <c:delete val="1"/>
        <c:axPos val="b"/>
        <c:numFmt formatCode="General" sourceLinked="1"/>
        <c:majorTickMark val="none"/>
        <c:minorTickMark val="none"/>
        <c:tickLblPos val="nextTo"/>
        <c:crossAx val="137809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285714285714288E-2"/>
          <c:y val="9.7412434275370371E-2"/>
          <c:w val="0.86904761904761907"/>
          <c:h val="0.7321158057427315"/>
        </c:manualLayout>
      </c:layout>
      <c:barChart>
        <c:barDir val="bar"/>
        <c:grouping val="clustered"/>
        <c:varyColors val="0"/>
        <c:ser>
          <c:idx val="0"/>
          <c:order val="0"/>
          <c:tx>
            <c:v>Programado</c:v>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1E3A6B"/>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Seguimiento!$I$60</c:f>
              <c:numCache>
                <c:formatCode>General</c:formatCode>
                <c:ptCount val="1"/>
                <c:pt idx="0">
                  <c:v>64</c:v>
                </c:pt>
              </c:numCache>
            </c:numRef>
          </c:val>
          <c:extLst>
            <c:ext xmlns:c16="http://schemas.microsoft.com/office/drawing/2014/chart" uri="{C3380CC4-5D6E-409C-BE32-E72D297353CC}">
              <c16:uniqueId val="{00000002-C361-4499-85F7-E4E3CD48E642}"/>
            </c:ext>
          </c:extLst>
        </c:ser>
        <c:ser>
          <c:idx val="1"/>
          <c:order val="1"/>
          <c:tx>
            <c:v>Ejecutado</c:v>
          </c:tx>
          <c:spPr>
            <a:solidFill>
              <a:srgbClr val="33994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1E3A6B"/>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Seguimiento!$I$62</c:f>
              <c:numCache>
                <c:formatCode>General</c:formatCode>
                <c:ptCount val="1"/>
                <c:pt idx="0">
                  <c:v>26</c:v>
                </c:pt>
              </c:numCache>
            </c:numRef>
          </c:val>
          <c:extLst>
            <c:ext xmlns:c16="http://schemas.microsoft.com/office/drawing/2014/chart" uri="{C3380CC4-5D6E-409C-BE32-E72D297353CC}">
              <c16:uniqueId val="{00000005-C361-4499-85F7-E4E3CD48E642}"/>
            </c:ext>
          </c:extLst>
        </c:ser>
        <c:dLbls>
          <c:showLegendKey val="0"/>
          <c:showVal val="0"/>
          <c:showCatName val="0"/>
          <c:showSerName val="0"/>
          <c:showPercent val="0"/>
          <c:showBubbleSize val="0"/>
        </c:dLbls>
        <c:gapWidth val="182"/>
        <c:axId val="1378092447"/>
        <c:axId val="1378091615"/>
      </c:barChart>
      <c:catAx>
        <c:axId val="1378092447"/>
        <c:scaling>
          <c:orientation val="minMax"/>
        </c:scaling>
        <c:delete val="1"/>
        <c:axPos val="l"/>
        <c:majorTickMark val="none"/>
        <c:minorTickMark val="none"/>
        <c:tickLblPos val="nextTo"/>
        <c:crossAx val="1378091615"/>
        <c:crosses val="autoZero"/>
        <c:auto val="1"/>
        <c:lblAlgn val="ctr"/>
        <c:lblOffset val="100"/>
        <c:noMultiLvlLbl val="0"/>
      </c:catAx>
      <c:valAx>
        <c:axId val="1378091615"/>
        <c:scaling>
          <c:orientation val="minMax"/>
        </c:scaling>
        <c:delete val="1"/>
        <c:axPos val="b"/>
        <c:numFmt formatCode="General" sourceLinked="1"/>
        <c:majorTickMark val="none"/>
        <c:minorTickMark val="none"/>
        <c:tickLblPos val="nextTo"/>
        <c:crossAx val="137809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Seguimiento!$D$66</c:f>
              <c:strCache>
                <c:ptCount val="1"/>
                <c:pt idx="0">
                  <c:v>Resultados a 30 de junio</c:v>
                </c:pt>
              </c:strCache>
            </c:strRef>
          </c:tx>
          <c:spPr>
            <a:solidFill>
              <a:srgbClr val="339946"/>
            </a:solidFill>
          </c:spPr>
          <c:dPt>
            <c:idx val="0"/>
            <c:bubble3D val="0"/>
            <c:spPr>
              <a:solidFill>
                <a:srgbClr val="339946"/>
              </a:solidFill>
              <a:ln w="19050">
                <a:solidFill>
                  <a:schemeClr val="lt1"/>
                </a:solidFill>
              </a:ln>
              <a:effectLst/>
            </c:spPr>
            <c:extLst>
              <c:ext xmlns:c16="http://schemas.microsoft.com/office/drawing/2014/chart" uri="{C3380CC4-5D6E-409C-BE32-E72D297353CC}">
                <c16:uniqueId val="{00000001-3A3B-4AAE-855D-7D39FF570236}"/>
              </c:ext>
            </c:extLst>
          </c:dPt>
          <c:dPt>
            <c:idx val="1"/>
            <c:bubble3D val="0"/>
            <c:spPr>
              <a:solidFill>
                <a:srgbClr val="339946"/>
              </a:solidFill>
              <a:ln w="19050">
                <a:solidFill>
                  <a:schemeClr val="lt1"/>
                </a:solidFill>
              </a:ln>
              <a:effectLst/>
            </c:spPr>
            <c:extLst>
              <c:ext xmlns:c16="http://schemas.microsoft.com/office/drawing/2014/chart" uri="{C3380CC4-5D6E-409C-BE32-E72D297353CC}">
                <c16:uniqueId val="{00000003-3A3B-4AAE-855D-7D39FF570236}"/>
              </c:ext>
            </c:extLst>
          </c:dPt>
          <c:dPt>
            <c:idx val="2"/>
            <c:bubble3D val="0"/>
            <c:spPr>
              <a:solidFill>
                <a:srgbClr val="339946"/>
              </a:solidFill>
              <a:ln w="19050">
                <a:solidFill>
                  <a:schemeClr val="lt1"/>
                </a:solidFill>
              </a:ln>
              <a:effectLst/>
            </c:spPr>
            <c:extLst>
              <c:ext xmlns:c16="http://schemas.microsoft.com/office/drawing/2014/chart" uri="{C3380CC4-5D6E-409C-BE32-E72D297353CC}">
                <c16:uniqueId val="{00000005-3A3B-4AAE-855D-7D39FF570236}"/>
              </c:ext>
            </c:extLst>
          </c:dPt>
          <c:dPt>
            <c:idx val="3"/>
            <c:bubble3D val="0"/>
            <c:spPr>
              <a:solidFill>
                <a:srgbClr val="339946"/>
              </a:solidFill>
              <a:ln w="19050">
                <a:solidFill>
                  <a:schemeClr val="lt1"/>
                </a:solidFill>
              </a:ln>
              <a:effectLst/>
            </c:spPr>
            <c:extLst>
              <c:ext xmlns:c16="http://schemas.microsoft.com/office/drawing/2014/chart" uri="{C3380CC4-5D6E-409C-BE32-E72D297353CC}">
                <c16:uniqueId val="{00000007-3A3B-4AAE-855D-7D39FF570236}"/>
              </c:ext>
            </c:extLst>
          </c:dPt>
          <c:dPt>
            <c:idx val="4"/>
            <c:bubble3D val="0"/>
            <c:spPr>
              <a:solidFill>
                <a:srgbClr val="339946"/>
              </a:solidFill>
              <a:ln w="19050">
                <a:solidFill>
                  <a:schemeClr val="lt1"/>
                </a:solidFill>
              </a:ln>
              <a:effectLst/>
            </c:spPr>
            <c:extLst>
              <c:ext xmlns:c16="http://schemas.microsoft.com/office/drawing/2014/chart" uri="{C3380CC4-5D6E-409C-BE32-E72D297353CC}">
                <c16:uniqueId val="{00000009-3A3B-4AAE-855D-7D39FF570236}"/>
              </c:ext>
            </c:extLst>
          </c:dPt>
          <c:dPt>
            <c:idx val="5"/>
            <c:bubble3D val="0"/>
            <c:spPr>
              <a:solidFill>
                <a:srgbClr val="339946"/>
              </a:solidFill>
              <a:ln w="19050">
                <a:solidFill>
                  <a:schemeClr val="lt1"/>
                </a:solidFill>
              </a:ln>
              <a:effectLst/>
            </c:spPr>
            <c:extLst>
              <c:ext xmlns:c16="http://schemas.microsoft.com/office/drawing/2014/chart" uri="{C3380CC4-5D6E-409C-BE32-E72D297353CC}">
                <c16:uniqueId val="{0000000B-3A3B-4AAE-855D-7D39FF570236}"/>
              </c:ext>
            </c:extLst>
          </c:dPt>
          <c:dPt>
            <c:idx val="6"/>
            <c:bubble3D val="0"/>
            <c:spPr>
              <a:solidFill>
                <a:srgbClr val="339946"/>
              </a:solidFill>
              <a:ln w="19050">
                <a:solidFill>
                  <a:schemeClr val="lt1"/>
                </a:solidFill>
              </a:ln>
              <a:effectLst/>
            </c:spPr>
            <c:extLst>
              <c:ext xmlns:c16="http://schemas.microsoft.com/office/drawing/2014/chart" uri="{C3380CC4-5D6E-409C-BE32-E72D297353CC}">
                <c16:uniqueId val="{0000000D-3A3B-4AAE-855D-7D39FF570236}"/>
              </c:ext>
            </c:extLst>
          </c:dPt>
          <c:dPt>
            <c:idx val="7"/>
            <c:bubble3D val="0"/>
            <c:spPr>
              <a:solidFill>
                <a:srgbClr val="339946"/>
              </a:solidFill>
              <a:ln w="19050">
                <a:solidFill>
                  <a:schemeClr val="lt1"/>
                </a:solidFill>
              </a:ln>
              <a:effectLst/>
            </c:spPr>
            <c:extLst>
              <c:ext xmlns:c16="http://schemas.microsoft.com/office/drawing/2014/chart" uri="{C3380CC4-5D6E-409C-BE32-E72D297353CC}">
                <c16:uniqueId val="{0000000F-3A3B-4AAE-855D-7D39FF570236}"/>
              </c:ext>
            </c:extLst>
          </c:dPt>
          <c:dPt>
            <c:idx val="8"/>
            <c:bubble3D val="0"/>
            <c:spPr>
              <a:solidFill>
                <a:srgbClr val="339946"/>
              </a:solidFill>
              <a:ln w="19050">
                <a:solidFill>
                  <a:schemeClr val="lt1"/>
                </a:solidFill>
              </a:ln>
              <a:effectLst/>
            </c:spPr>
            <c:extLst>
              <c:ext xmlns:c16="http://schemas.microsoft.com/office/drawing/2014/chart" uri="{C3380CC4-5D6E-409C-BE32-E72D297353CC}">
                <c16:uniqueId val="{00000011-3A3B-4AAE-855D-7D39FF570236}"/>
              </c:ext>
            </c:extLst>
          </c:dPt>
          <c:dPt>
            <c:idx val="9"/>
            <c:bubble3D val="0"/>
            <c:spPr>
              <a:solidFill>
                <a:srgbClr val="339946"/>
              </a:solidFill>
              <a:ln w="19050">
                <a:solidFill>
                  <a:schemeClr val="lt1"/>
                </a:solidFill>
              </a:ln>
              <a:effectLst/>
            </c:spPr>
            <c:extLst>
              <c:ext xmlns:c16="http://schemas.microsoft.com/office/drawing/2014/chart" uri="{C3380CC4-5D6E-409C-BE32-E72D297353CC}">
                <c16:uniqueId val="{00000013-3A3B-4AAE-855D-7D39FF570236}"/>
              </c:ext>
            </c:extLst>
          </c:dPt>
          <c:dPt>
            <c:idx val="10"/>
            <c:bubble3D val="0"/>
            <c:spPr>
              <a:solidFill>
                <a:srgbClr val="339946"/>
              </a:solidFill>
              <a:ln w="19050">
                <a:solidFill>
                  <a:schemeClr val="lt1"/>
                </a:solidFill>
              </a:ln>
              <a:effectLst/>
            </c:spPr>
            <c:extLst>
              <c:ext xmlns:c16="http://schemas.microsoft.com/office/drawing/2014/chart" uri="{C3380CC4-5D6E-409C-BE32-E72D297353CC}">
                <c16:uniqueId val="{00000015-3A3B-4AAE-855D-7D39FF570236}"/>
              </c:ext>
            </c:extLst>
          </c:dPt>
          <c:dPt>
            <c:idx val="11"/>
            <c:bubble3D val="0"/>
            <c:spPr>
              <a:solidFill>
                <a:srgbClr val="339946"/>
              </a:solidFill>
              <a:ln w="19050">
                <a:solidFill>
                  <a:schemeClr val="lt1"/>
                </a:solidFill>
              </a:ln>
              <a:effectLst/>
            </c:spPr>
            <c:extLst>
              <c:ext xmlns:c16="http://schemas.microsoft.com/office/drawing/2014/chart" uri="{C3380CC4-5D6E-409C-BE32-E72D297353CC}">
                <c16:uniqueId val="{00000017-3A3B-4AAE-855D-7D39FF570236}"/>
              </c:ext>
            </c:extLst>
          </c:dPt>
          <c:dPt>
            <c:idx val="12"/>
            <c:bubble3D val="0"/>
            <c:spPr>
              <a:solidFill>
                <a:srgbClr val="339946"/>
              </a:solidFill>
              <a:ln w="19050">
                <a:solidFill>
                  <a:schemeClr val="lt1"/>
                </a:solidFill>
              </a:ln>
              <a:effectLst/>
            </c:spPr>
            <c:extLst>
              <c:ext xmlns:c16="http://schemas.microsoft.com/office/drawing/2014/chart" uri="{C3380CC4-5D6E-409C-BE32-E72D297353CC}">
                <c16:uniqueId val="{00000019-3A3B-4AAE-855D-7D39FF570236}"/>
              </c:ext>
            </c:extLst>
          </c:dPt>
          <c:dPt>
            <c:idx val="13"/>
            <c:bubble3D val="0"/>
            <c:spPr>
              <a:solidFill>
                <a:srgbClr val="339946"/>
              </a:solidFill>
              <a:ln w="19050">
                <a:solidFill>
                  <a:schemeClr val="lt1"/>
                </a:solidFill>
              </a:ln>
              <a:effectLst/>
            </c:spPr>
            <c:extLst>
              <c:ext xmlns:c16="http://schemas.microsoft.com/office/drawing/2014/chart" uri="{C3380CC4-5D6E-409C-BE32-E72D297353CC}">
                <c16:uniqueId val="{0000001B-3A3B-4AAE-855D-7D39FF570236}"/>
              </c:ext>
            </c:extLst>
          </c:dPt>
          <c:dPt>
            <c:idx val="14"/>
            <c:bubble3D val="0"/>
            <c:spPr>
              <a:solidFill>
                <a:srgbClr val="339946"/>
              </a:solidFill>
              <a:ln w="19050">
                <a:solidFill>
                  <a:schemeClr val="lt1"/>
                </a:solidFill>
              </a:ln>
              <a:effectLst/>
            </c:spPr>
            <c:extLst>
              <c:ext xmlns:c16="http://schemas.microsoft.com/office/drawing/2014/chart" uri="{C3380CC4-5D6E-409C-BE32-E72D297353CC}">
                <c16:uniqueId val="{0000001D-3A3B-4AAE-855D-7D39FF570236}"/>
              </c:ext>
            </c:extLst>
          </c:dPt>
          <c:dPt>
            <c:idx val="15"/>
            <c:bubble3D val="0"/>
            <c:spPr>
              <a:solidFill>
                <a:srgbClr val="339946"/>
              </a:solidFill>
              <a:ln w="19050">
                <a:solidFill>
                  <a:schemeClr val="lt1"/>
                </a:solidFill>
              </a:ln>
              <a:effectLst/>
            </c:spPr>
            <c:extLst>
              <c:ext xmlns:c16="http://schemas.microsoft.com/office/drawing/2014/chart" uri="{C3380CC4-5D6E-409C-BE32-E72D297353CC}">
                <c16:uniqueId val="{0000001F-3A3B-4AAE-855D-7D39FF570236}"/>
              </c:ext>
            </c:extLst>
          </c:dPt>
          <c:dPt>
            <c:idx val="16"/>
            <c:bubble3D val="0"/>
            <c:spPr>
              <a:solidFill>
                <a:srgbClr val="339946"/>
              </a:solidFill>
              <a:ln w="19050">
                <a:solidFill>
                  <a:schemeClr val="lt1"/>
                </a:solidFill>
              </a:ln>
              <a:effectLst/>
            </c:spPr>
            <c:extLst>
              <c:ext xmlns:c16="http://schemas.microsoft.com/office/drawing/2014/chart" uri="{C3380CC4-5D6E-409C-BE32-E72D297353CC}">
                <c16:uniqueId val="{00000021-3A3B-4AAE-855D-7D39FF570236}"/>
              </c:ext>
            </c:extLst>
          </c:dPt>
          <c:dPt>
            <c:idx val="17"/>
            <c:bubble3D val="0"/>
            <c:spPr>
              <a:solidFill>
                <a:srgbClr val="339946"/>
              </a:solidFill>
              <a:ln w="19050">
                <a:solidFill>
                  <a:schemeClr val="lt1"/>
                </a:solidFill>
              </a:ln>
              <a:effectLst/>
            </c:spPr>
            <c:extLst>
              <c:ext xmlns:c16="http://schemas.microsoft.com/office/drawing/2014/chart" uri="{C3380CC4-5D6E-409C-BE32-E72D297353CC}">
                <c16:uniqueId val="{00000023-3A3B-4AAE-855D-7D39FF570236}"/>
              </c:ext>
            </c:extLst>
          </c:dPt>
          <c:dPt>
            <c:idx val="18"/>
            <c:bubble3D val="0"/>
            <c:spPr>
              <a:solidFill>
                <a:srgbClr val="339946"/>
              </a:solidFill>
              <a:ln w="19050">
                <a:solidFill>
                  <a:schemeClr val="lt1"/>
                </a:solidFill>
              </a:ln>
              <a:effectLst/>
            </c:spPr>
            <c:extLst>
              <c:ext xmlns:c16="http://schemas.microsoft.com/office/drawing/2014/chart" uri="{C3380CC4-5D6E-409C-BE32-E72D297353CC}">
                <c16:uniqueId val="{00000025-3A3B-4AAE-855D-7D39FF570236}"/>
              </c:ext>
            </c:extLst>
          </c:dPt>
          <c:dPt>
            <c:idx val="19"/>
            <c:bubble3D val="0"/>
            <c:spPr>
              <a:solidFill>
                <a:srgbClr val="339946"/>
              </a:solidFill>
              <a:ln w="19050">
                <a:solidFill>
                  <a:schemeClr val="lt1"/>
                </a:solidFill>
              </a:ln>
              <a:effectLst/>
            </c:spPr>
            <c:extLst>
              <c:ext xmlns:c16="http://schemas.microsoft.com/office/drawing/2014/chart" uri="{C3380CC4-5D6E-409C-BE32-E72D297353CC}">
                <c16:uniqueId val="{00000027-3A3B-4AAE-855D-7D39FF570236}"/>
              </c:ext>
            </c:extLst>
          </c:dPt>
          <c:val>
            <c:numLit>
              <c:formatCode>General</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Lit>
          </c:val>
          <c:extLst>
            <c:ext xmlns:c16="http://schemas.microsoft.com/office/drawing/2014/chart" uri="{C3380CC4-5D6E-409C-BE32-E72D297353CC}">
              <c16:uniqueId val="{00000002-CBCE-4DAD-A001-99593BD20F6C}"/>
            </c:ext>
          </c:extLst>
        </c:ser>
        <c:dLbls>
          <c:showLegendKey val="0"/>
          <c:showVal val="0"/>
          <c:showCatName val="0"/>
          <c:showSerName val="0"/>
          <c:showPercent val="0"/>
          <c:showBubbleSize val="0"/>
          <c:showLeaderLines val="1"/>
        </c:dLbls>
        <c:firstSliceAng val="0"/>
        <c:holeSize val="50"/>
      </c:doughnutChart>
      <c:doughnutChart>
        <c:varyColors val="1"/>
        <c:ser>
          <c:idx val="1"/>
          <c:order val="1"/>
          <c:tx>
            <c:strRef>
              <c:f>Seguimiento!$D$66</c:f>
              <c:strCache>
                <c:ptCount val="1"/>
                <c:pt idx="0">
                  <c:v>Resultados a 30 de junio</c:v>
                </c:pt>
              </c:strCache>
            </c:strRef>
          </c:tx>
          <c:dPt>
            <c:idx val="0"/>
            <c:bubble3D val="0"/>
            <c:spPr>
              <a:noFill/>
              <a:ln w="19050">
                <a:solidFill>
                  <a:schemeClr val="lt1"/>
                </a:solidFill>
              </a:ln>
              <a:effectLst/>
            </c:spPr>
            <c:extLst>
              <c:ext xmlns:c16="http://schemas.microsoft.com/office/drawing/2014/chart" uri="{C3380CC4-5D6E-409C-BE32-E72D297353CC}">
                <c16:uniqueId val="{00000030-CBCE-4DAD-A001-99593BD20F6C}"/>
              </c:ext>
            </c:extLst>
          </c:dPt>
          <c:dPt>
            <c:idx val="1"/>
            <c:bubble3D val="0"/>
            <c:spPr>
              <a:solidFill>
                <a:schemeClr val="bg1">
                  <a:alpha val="72000"/>
                </a:schemeClr>
              </a:solidFill>
              <a:ln w="19050">
                <a:solidFill>
                  <a:schemeClr val="lt1"/>
                </a:solidFill>
              </a:ln>
              <a:effectLst/>
            </c:spPr>
            <c:extLst>
              <c:ext xmlns:c16="http://schemas.microsoft.com/office/drawing/2014/chart" uri="{C3380CC4-5D6E-409C-BE32-E72D297353CC}">
                <c16:uniqueId val="{00000031-CBCE-4DAD-A001-99593BD20F6C}"/>
              </c:ext>
            </c:extLst>
          </c:dPt>
          <c:val>
            <c:numRef>
              <c:f>(Seguimiento!$A$72,Seguimiento!$S$66)</c:f>
              <c:numCache>
                <c:formatCode>0%</c:formatCode>
                <c:ptCount val="2"/>
                <c:pt idx="0">
                  <c:v>1</c:v>
                </c:pt>
                <c:pt idx="1">
                  <c:v>0.91891891891891886</c:v>
                </c:pt>
              </c:numCache>
            </c:numRef>
          </c:val>
          <c:extLst>
            <c:ext xmlns:c16="http://schemas.microsoft.com/office/drawing/2014/chart" uri="{C3380CC4-5D6E-409C-BE32-E72D297353CC}">
              <c16:uniqueId val="{0000002F-CBCE-4DAD-A001-99593BD20F6C}"/>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Seguimiento!$D$68</c:f>
              <c:strCache>
                <c:ptCount val="1"/>
                <c:pt idx="0">
                  <c:v>Resultados a 31 de diciembre</c:v>
                </c:pt>
              </c:strCache>
            </c:strRef>
          </c:tx>
          <c:spPr>
            <a:solidFill>
              <a:srgbClr val="1E3A6B"/>
            </a:solidFill>
          </c:spPr>
          <c:dPt>
            <c:idx val="0"/>
            <c:bubble3D val="0"/>
            <c:spPr>
              <a:solidFill>
                <a:srgbClr val="1E3A6B"/>
              </a:solidFill>
              <a:ln w="19050">
                <a:solidFill>
                  <a:schemeClr val="lt1"/>
                </a:solidFill>
              </a:ln>
              <a:effectLst/>
            </c:spPr>
            <c:extLst>
              <c:ext xmlns:c16="http://schemas.microsoft.com/office/drawing/2014/chart" uri="{C3380CC4-5D6E-409C-BE32-E72D297353CC}">
                <c16:uniqueId val="{00000001-A18E-4C14-A130-7FA8E51C3D0C}"/>
              </c:ext>
            </c:extLst>
          </c:dPt>
          <c:dPt>
            <c:idx val="1"/>
            <c:bubble3D val="0"/>
            <c:spPr>
              <a:solidFill>
                <a:srgbClr val="1E3A6B"/>
              </a:solidFill>
              <a:ln w="19050">
                <a:solidFill>
                  <a:schemeClr val="lt1"/>
                </a:solidFill>
              </a:ln>
              <a:effectLst/>
            </c:spPr>
            <c:extLst>
              <c:ext xmlns:c16="http://schemas.microsoft.com/office/drawing/2014/chart" uri="{C3380CC4-5D6E-409C-BE32-E72D297353CC}">
                <c16:uniqueId val="{00000003-A18E-4C14-A130-7FA8E51C3D0C}"/>
              </c:ext>
            </c:extLst>
          </c:dPt>
          <c:dPt>
            <c:idx val="2"/>
            <c:bubble3D val="0"/>
            <c:spPr>
              <a:solidFill>
                <a:srgbClr val="1E3A6B"/>
              </a:solidFill>
              <a:ln w="19050">
                <a:solidFill>
                  <a:schemeClr val="lt1"/>
                </a:solidFill>
              </a:ln>
              <a:effectLst/>
            </c:spPr>
            <c:extLst>
              <c:ext xmlns:c16="http://schemas.microsoft.com/office/drawing/2014/chart" uri="{C3380CC4-5D6E-409C-BE32-E72D297353CC}">
                <c16:uniqueId val="{00000005-A18E-4C14-A130-7FA8E51C3D0C}"/>
              </c:ext>
            </c:extLst>
          </c:dPt>
          <c:dPt>
            <c:idx val="3"/>
            <c:bubble3D val="0"/>
            <c:spPr>
              <a:solidFill>
                <a:srgbClr val="1E3A6B"/>
              </a:solidFill>
              <a:ln w="19050">
                <a:solidFill>
                  <a:schemeClr val="lt1"/>
                </a:solidFill>
              </a:ln>
              <a:effectLst/>
            </c:spPr>
            <c:extLst>
              <c:ext xmlns:c16="http://schemas.microsoft.com/office/drawing/2014/chart" uri="{C3380CC4-5D6E-409C-BE32-E72D297353CC}">
                <c16:uniqueId val="{00000007-A18E-4C14-A130-7FA8E51C3D0C}"/>
              </c:ext>
            </c:extLst>
          </c:dPt>
          <c:dPt>
            <c:idx val="4"/>
            <c:bubble3D val="0"/>
            <c:spPr>
              <a:solidFill>
                <a:srgbClr val="1E3A6B"/>
              </a:solidFill>
              <a:ln w="19050">
                <a:solidFill>
                  <a:schemeClr val="lt1"/>
                </a:solidFill>
              </a:ln>
              <a:effectLst/>
            </c:spPr>
            <c:extLst>
              <c:ext xmlns:c16="http://schemas.microsoft.com/office/drawing/2014/chart" uri="{C3380CC4-5D6E-409C-BE32-E72D297353CC}">
                <c16:uniqueId val="{00000009-A18E-4C14-A130-7FA8E51C3D0C}"/>
              </c:ext>
            </c:extLst>
          </c:dPt>
          <c:dPt>
            <c:idx val="5"/>
            <c:bubble3D val="0"/>
            <c:spPr>
              <a:solidFill>
                <a:srgbClr val="1E3A6B"/>
              </a:solidFill>
              <a:ln w="19050">
                <a:solidFill>
                  <a:schemeClr val="lt1"/>
                </a:solidFill>
              </a:ln>
              <a:effectLst/>
            </c:spPr>
            <c:extLst>
              <c:ext xmlns:c16="http://schemas.microsoft.com/office/drawing/2014/chart" uri="{C3380CC4-5D6E-409C-BE32-E72D297353CC}">
                <c16:uniqueId val="{0000000B-A18E-4C14-A130-7FA8E51C3D0C}"/>
              </c:ext>
            </c:extLst>
          </c:dPt>
          <c:dPt>
            <c:idx val="6"/>
            <c:bubble3D val="0"/>
            <c:spPr>
              <a:solidFill>
                <a:srgbClr val="1E3A6B"/>
              </a:solidFill>
              <a:ln w="19050">
                <a:solidFill>
                  <a:schemeClr val="lt1"/>
                </a:solidFill>
              </a:ln>
              <a:effectLst/>
            </c:spPr>
            <c:extLst>
              <c:ext xmlns:c16="http://schemas.microsoft.com/office/drawing/2014/chart" uri="{C3380CC4-5D6E-409C-BE32-E72D297353CC}">
                <c16:uniqueId val="{0000000D-A18E-4C14-A130-7FA8E51C3D0C}"/>
              </c:ext>
            </c:extLst>
          </c:dPt>
          <c:dPt>
            <c:idx val="7"/>
            <c:bubble3D val="0"/>
            <c:spPr>
              <a:solidFill>
                <a:srgbClr val="1E3A6B"/>
              </a:solidFill>
              <a:ln w="19050">
                <a:solidFill>
                  <a:schemeClr val="lt1"/>
                </a:solidFill>
              </a:ln>
              <a:effectLst/>
            </c:spPr>
            <c:extLst>
              <c:ext xmlns:c16="http://schemas.microsoft.com/office/drawing/2014/chart" uri="{C3380CC4-5D6E-409C-BE32-E72D297353CC}">
                <c16:uniqueId val="{0000000F-A18E-4C14-A130-7FA8E51C3D0C}"/>
              </c:ext>
            </c:extLst>
          </c:dPt>
          <c:dPt>
            <c:idx val="8"/>
            <c:bubble3D val="0"/>
            <c:spPr>
              <a:solidFill>
                <a:srgbClr val="1E3A6B"/>
              </a:solidFill>
              <a:ln w="19050">
                <a:solidFill>
                  <a:schemeClr val="lt1"/>
                </a:solidFill>
              </a:ln>
              <a:effectLst/>
            </c:spPr>
            <c:extLst>
              <c:ext xmlns:c16="http://schemas.microsoft.com/office/drawing/2014/chart" uri="{C3380CC4-5D6E-409C-BE32-E72D297353CC}">
                <c16:uniqueId val="{00000011-A18E-4C14-A130-7FA8E51C3D0C}"/>
              </c:ext>
            </c:extLst>
          </c:dPt>
          <c:dPt>
            <c:idx val="9"/>
            <c:bubble3D val="0"/>
            <c:spPr>
              <a:solidFill>
                <a:srgbClr val="1E3A6B"/>
              </a:solidFill>
              <a:ln w="19050">
                <a:solidFill>
                  <a:schemeClr val="lt1"/>
                </a:solidFill>
              </a:ln>
              <a:effectLst/>
            </c:spPr>
            <c:extLst>
              <c:ext xmlns:c16="http://schemas.microsoft.com/office/drawing/2014/chart" uri="{C3380CC4-5D6E-409C-BE32-E72D297353CC}">
                <c16:uniqueId val="{00000013-A18E-4C14-A130-7FA8E51C3D0C}"/>
              </c:ext>
            </c:extLst>
          </c:dPt>
          <c:dPt>
            <c:idx val="10"/>
            <c:bubble3D val="0"/>
            <c:spPr>
              <a:solidFill>
                <a:srgbClr val="1E3A6B"/>
              </a:solidFill>
              <a:ln w="19050">
                <a:solidFill>
                  <a:schemeClr val="lt1"/>
                </a:solidFill>
              </a:ln>
              <a:effectLst/>
            </c:spPr>
            <c:extLst>
              <c:ext xmlns:c16="http://schemas.microsoft.com/office/drawing/2014/chart" uri="{C3380CC4-5D6E-409C-BE32-E72D297353CC}">
                <c16:uniqueId val="{00000015-A18E-4C14-A130-7FA8E51C3D0C}"/>
              </c:ext>
            </c:extLst>
          </c:dPt>
          <c:dPt>
            <c:idx val="11"/>
            <c:bubble3D val="0"/>
            <c:spPr>
              <a:solidFill>
                <a:srgbClr val="1E3A6B"/>
              </a:solidFill>
              <a:ln w="19050">
                <a:solidFill>
                  <a:schemeClr val="lt1"/>
                </a:solidFill>
              </a:ln>
              <a:effectLst/>
            </c:spPr>
            <c:extLst>
              <c:ext xmlns:c16="http://schemas.microsoft.com/office/drawing/2014/chart" uri="{C3380CC4-5D6E-409C-BE32-E72D297353CC}">
                <c16:uniqueId val="{00000017-A18E-4C14-A130-7FA8E51C3D0C}"/>
              </c:ext>
            </c:extLst>
          </c:dPt>
          <c:dPt>
            <c:idx val="12"/>
            <c:bubble3D val="0"/>
            <c:spPr>
              <a:solidFill>
                <a:srgbClr val="1E3A6B"/>
              </a:solidFill>
              <a:ln w="19050">
                <a:solidFill>
                  <a:schemeClr val="lt1"/>
                </a:solidFill>
              </a:ln>
              <a:effectLst/>
            </c:spPr>
            <c:extLst>
              <c:ext xmlns:c16="http://schemas.microsoft.com/office/drawing/2014/chart" uri="{C3380CC4-5D6E-409C-BE32-E72D297353CC}">
                <c16:uniqueId val="{00000019-A18E-4C14-A130-7FA8E51C3D0C}"/>
              </c:ext>
            </c:extLst>
          </c:dPt>
          <c:dPt>
            <c:idx val="13"/>
            <c:bubble3D val="0"/>
            <c:spPr>
              <a:solidFill>
                <a:srgbClr val="1E3A6B"/>
              </a:solidFill>
              <a:ln w="19050">
                <a:solidFill>
                  <a:schemeClr val="lt1"/>
                </a:solidFill>
              </a:ln>
              <a:effectLst/>
            </c:spPr>
            <c:extLst>
              <c:ext xmlns:c16="http://schemas.microsoft.com/office/drawing/2014/chart" uri="{C3380CC4-5D6E-409C-BE32-E72D297353CC}">
                <c16:uniqueId val="{0000001B-A18E-4C14-A130-7FA8E51C3D0C}"/>
              </c:ext>
            </c:extLst>
          </c:dPt>
          <c:dPt>
            <c:idx val="14"/>
            <c:bubble3D val="0"/>
            <c:spPr>
              <a:solidFill>
                <a:srgbClr val="1E3A6B"/>
              </a:solidFill>
              <a:ln w="19050">
                <a:solidFill>
                  <a:schemeClr val="lt1"/>
                </a:solidFill>
              </a:ln>
              <a:effectLst/>
            </c:spPr>
            <c:extLst>
              <c:ext xmlns:c16="http://schemas.microsoft.com/office/drawing/2014/chart" uri="{C3380CC4-5D6E-409C-BE32-E72D297353CC}">
                <c16:uniqueId val="{0000001D-A18E-4C14-A130-7FA8E51C3D0C}"/>
              </c:ext>
            </c:extLst>
          </c:dPt>
          <c:dPt>
            <c:idx val="15"/>
            <c:bubble3D val="0"/>
            <c:spPr>
              <a:solidFill>
                <a:srgbClr val="1E3A6B"/>
              </a:solidFill>
              <a:ln w="19050">
                <a:solidFill>
                  <a:schemeClr val="lt1"/>
                </a:solidFill>
              </a:ln>
              <a:effectLst/>
            </c:spPr>
            <c:extLst>
              <c:ext xmlns:c16="http://schemas.microsoft.com/office/drawing/2014/chart" uri="{C3380CC4-5D6E-409C-BE32-E72D297353CC}">
                <c16:uniqueId val="{0000001F-A18E-4C14-A130-7FA8E51C3D0C}"/>
              </c:ext>
            </c:extLst>
          </c:dPt>
          <c:dPt>
            <c:idx val="16"/>
            <c:bubble3D val="0"/>
            <c:spPr>
              <a:solidFill>
                <a:srgbClr val="1E3A6B"/>
              </a:solidFill>
              <a:ln w="19050">
                <a:solidFill>
                  <a:schemeClr val="lt1"/>
                </a:solidFill>
              </a:ln>
              <a:effectLst/>
            </c:spPr>
            <c:extLst>
              <c:ext xmlns:c16="http://schemas.microsoft.com/office/drawing/2014/chart" uri="{C3380CC4-5D6E-409C-BE32-E72D297353CC}">
                <c16:uniqueId val="{00000021-A18E-4C14-A130-7FA8E51C3D0C}"/>
              </c:ext>
            </c:extLst>
          </c:dPt>
          <c:dPt>
            <c:idx val="17"/>
            <c:bubble3D val="0"/>
            <c:spPr>
              <a:solidFill>
                <a:srgbClr val="1E3A6B"/>
              </a:solidFill>
              <a:ln w="19050">
                <a:solidFill>
                  <a:schemeClr val="lt1"/>
                </a:solidFill>
              </a:ln>
              <a:effectLst/>
            </c:spPr>
            <c:extLst>
              <c:ext xmlns:c16="http://schemas.microsoft.com/office/drawing/2014/chart" uri="{C3380CC4-5D6E-409C-BE32-E72D297353CC}">
                <c16:uniqueId val="{00000023-A18E-4C14-A130-7FA8E51C3D0C}"/>
              </c:ext>
            </c:extLst>
          </c:dPt>
          <c:dPt>
            <c:idx val="18"/>
            <c:bubble3D val="0"/>
            <c:spPr>
              <a:solidFill>
                <a:srgbClr val="1E3A6B"/>
              </a:solidFill>
              <a:ln w="19050">
                <a:solidFill>
                  <a:schemeClr val="lt1"/>
                </a:solidFill>
              </a:ln>
              <a:effectLst/>
            </c:spPr>
            <c:extLst>
              <c:ext xmlns:c16="http://schemas.microsoft.com/office/drawing/2014/chart" uri="{C3380CC4-5D6E-409C-BE32-E72D297353CC}">
                <c16:uniqueId val="{00000025-A18E-4C14-A130-7FA8E51C3D0C}"/>
              </c:ext>
            </c:extLst>
          </c:dPt>
          <c:dPt>
            <c:idx val="19"/>
            <c:bubble3D val="0"/>
            <c:spPr>
              <a:solidFill>
                <a:srgbClr val="1E3A6B"/>
              </a:solidFill>
              <a:ln w="19050">
                <a:solidFill>
                  <a:schemeClr val="lt1"/>
                </a:solidFill>
              </a:ln>
              <a:effectLst/>
            </c:spPr>
            <c:extLst>
              <c:ext xmlns:c16="http://schemas.microsoft.com/office/drawing/2014/chart" uri="{C3380CC4-5D6E-409C-BE32-E72D297353CC}">
                <c16:uniqueId val="{00000027-A18E-4C14-A130-7FA8E51C3D0C}"/>
              </c:ext>
            </c:extLst>
          </c:dPt>
          <c:val>
            <c:numLit>
              <c:formatCode>General</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Lit>
          </c:val>
          <c:extLst>
            <c:ext xmlns:c16="http://schemas.microsoft.com/office/drawing/2014/chart" uri="{C3380CC4-5D6E-409C-BE32-E72D297353CC}">
              <c16:uniqueId val="{0000002A-3183-4157-9338-07AC5E3E2950}"/>
            </c:ext>
          </c:extLst>
        </c:ser>
        <c:dLbls>
          <c:showLegendKey val="0"/>
          <c:showVal val="0"/>
          <c:showCatName val="0"/>
          <c:showSerName val="0"/>
          <c:showPercent val="0"/>
          <c:showBubbleSize val="0"/>
          <c:showLeaderLines val="1"/>
        </c:dLbls>
        <c:firstSliceAng val="0"/>
        <c:holeSize val="50"/>
      </c:doughnutChart>
      <c:doughnutChart>
        <c:varyColors val="1"/>
        <c:ser>
          <c:idx val="1"/>
          <c:order val="1"/>
          <c:tx>
            <c:strRef>
              <c:f>Seguimiento!$D$68</c:f>
              <c:strCache>
                <c:ptCount val="1"/>
                <c:pt idx="0">
                  <c:v>Resultados a 31 de diciembre</c:v>
                </c:pt>
              </c:strCache>
            </c:strRef>
          </c:tx>
          <c:spPr>
            <a:solidFill>
              <a:srgbClr val="1E3A6B"/>
            </a:solidFill>
          </c:spPr>
          <c:dPt>
            <c:idx val="0"/>
            <c:bubble3D val="0"/>
            <c:spPr>
              <a:solidFill>
                <a:schemeClr val="bg1">
                  <a:alpha val="64000"/>
                </a:schemeClr>
              </a:solidFill>
              <a:ln w="19050">
                <a:solidFill>
                  <a:schemeClr val="lt1"/>
                </a:solidFill>
              </a:ln>
              <a:effectLst/>
            </c:spPr>
            <c:extLst>
              <c:ext xmlns:c16="http://schemas.microsoft.com/office/drawing/2014/chart" uri="{C3380CC4-5D6E-409C-BE32-E72D297353CC}">
                <c16:uniqueId val="{0000002D-3183-4157-9338-07AC5E3E2950}"/>
              </c:ext>
            </c:extLst>
          </c:dPt>
          <c:dPt>
            <c:idx val="1"/>
            <c:bubble3D val="0"/>
            <c:spPr>
              <a:noFill/>
              <a:ln w="19050">
                <a:solidFill>
                  <a:schemeClr val="lt1"/>
                </a:solidFill>
              </a:ln>
              <a:effectLst/>
            </c:spPr>
            <c:extLst>
              <c:ext xmlns:c16="http://schemas.microsoft.com/office/drawing/2014/chart" uri="{C3380CC4-5D6E-409C-BE32-E72D297353CC}">
                <c16:uniqueId val="{0000002E-3183-4157-9338-07AC5E3E2950}"/>
              </c:ext>
            </c:extLst>
          </c:dPt>
          <c:val>
            <c:numRef>
              <c:f>(Seguimiento!$S$68,Seguimiento!$A$72)</c:f>
              <c:numCache>
                <c:formatCode>0%</c:formatCode>
                <c:ptCount val="2"/>
                <c:pt idx="0">
                  <c:v>0.11650485436893204</c:v>
                </c:pt>
                <c:pt idx="1">
                  <c:v>1</c:v>
                </c:pt>
              </c:numCache>
            </c:numRef>
          </c:val>
          <c:extLst>
            <c:ext xmlns:c16="http://schemas.microsoft.com/office/drawing/2014/chart" uri="{C3380CC4-5D6E-409C-BE32-E72D297353CC}">
              <c16:uniqueId val="{0000002B-3183-4157-9338-07AC5E3E2950}"/>
            </c:ext>
          </c:extLst>
        </c:ser>
        <c:dLbls>
          <c:showLegendKey val="0"/>
          <c:showVal val="0"/>
          <c:showCatName val="0"/>
          <c:showSerName val="0"/>
          <c:showPercent val="0"/>
          <c:showBubbleSize val="0"/>
          <c:showLeaderLines val="1"/>
        </c:dLbls>
        <c:firstSliceAng val="0"/>
        <c:holeSize val="4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730496453900711E-2"/>
          <c:y val="0.10182972786606584"/>
          <c:w val="0.92198581560283688"/>
          <c:h val="0.78234998155839575"/>
        </c:manualLayout>
      </c:layout>
      <c:barChart>
        <c:barDir val="col"/>
        <c:grouping val="clustered"/>
        <c:varyColors val="0"/>
        <c:ser>
          <c:idx val="0"/>
          <c:order val="0"/>
          <c:spPr>
            <a:solidFill>
              <a:srgbClr val="0070C0"/>
            </a:solidFill>
            <a:ln>
              <a:noFill/>
            </a:ln>
            <a:effectLst/>
          </c:spPr>
          <c:invertIfNegative val="0"/>
          <c:cat>
            <c:strRef>
              <c:f>'Indicador 1'!$D$11:$I$11</c:f>
              <c:strCache>
                <c:ptCount val="6"/>
                <c:pt idx="0">
                  <c:v>ENE</c:v>
                </c:pt>
                <c:pt idx="1">
                  <c:v>FEB</c:v>
                </c:pt>
                <c:pt idx="2">
                  <c:v>MAR</c:v>
                </c:pt>
                <c:pt idx="3">
                  <c:v>ABR</c:v>
                </c:pt>
                <c:pt idx="4">
                  <c:v>MAY</c:v>
                </c:pt>
                <c:pt idx="5">
                  <c:v>JUN</c:v>
                </c:pt>
              </c:strCache>
            </c:strRef>
          </c:cat>
          <c:val>
            <c:numRef>
              <c:f>'Indicador 1'!$D$12:$I$12</c:f>
              <c:numCache>
                <c:formatCode>0</c:formatCode>
                <c:ptCount val="6"/>
                <c:pt idx="0">
                  <c:v>0</c:v>
                </c:pt>
                <c:pt idx="1">
                  <c:v>2</c:v>
                </c:pt>
                <c:pt idx="2">
                  <c:v>3</c:v>
                </c:pt>
                <c:pt idx="3">
                  <c:v>10</c:v>
                </c:pt>
                <c:pt idx="4">
                  <c:v>7</c:v>
                </c:pt>
                <c:pt idx="5">
                  <c:v>15</c:v>
                </c:pt>
              </c:numCache>
            </c:numRef>
          </c:val>
          <c:extLst>
            <c:ext xmlns:c16="http://schemas.microsoft.com/office/drawing/2014/chart" uri="{C3380CC4-5D6E-409C-BE32-E72D297353CC}">
              <c16:uniqueId val="{00000000-C9EE-4733-8800-751D7909F2B0}"/>
            </c:ext>
          </c:extLst>
        </c:ser>
        <c:ser>
          <c:idx val="1"/>
          <c:order val="1"/>
          <c:spPr>
            <a:solidFill>
              <a:srgbClr val="1E3A6B"/>
            </a:solidFill>
            <a:ln>
              <a:noFill/>
            </a:ln>
            <a:effectLst/>
          </c:spPr>
          <c:invertIfNegative val="0"/>
          <c:cat>
            <c:strRef>
              <c:f>'Indicador 1'!$D$11:$I$11</c:f>
              <c:strCache>
                <c:ptCount val="6"/>
                <c:pt idx="0">
                  <c:v>ENE</c:v>
                </c:pt>
                <c:pt idx="1">
                  <c:v>FEB</c:v>
                </c:pt>
                <c:pt idx="2">
                  <c:v>MAR</c:v>
                </c:pt>
                <c:pt idx="3">
                  <c:v>ABR</c:v>
                </c:pt>
                <c:pt idx="4">
                  <c:v>MAY</c:v>
                </c:pt>
                <c:pt idx="5">
                  <c:v>JUN</c:v>
                </c:pt>
              </c:strCache>
            </c:strRef>
          </c:cat>
          <c:val>
            <c:numRef>
              <c:f>'Indicador 1'!$D$13:$I$13</c:f>
              <c:numCache>
                <c:formatCode>0</c:formatCode>
                <c:ptCount val="6"/>
                <c:pt idx="0">
                  <c:v>0</c:v>
                </c:pt>
                <c:pt idx="1">
                  <c:v>2</c:v>
                </c:pt>
                <c:pt idx="2">
                  <c:v>2</c:v>
                </c:pt>
                <c:pt idx="3">
                  <c:v>10</c:v>
                </c:pt>
                <c:pt idx="4">
                  <c:v>6</c:v>
                </c:pt>
                <c:pt idx="5">
                  <c:v>14</c:v>
                </c:pt>
              </c:numCache>
            </c:numRef>
          </c:val>
          <c:extLst>
            <c:ext xmlns:c16="http://schemas.microsoft.com/office/drawing/2014/chart" uri="{C3380CC4-5D6E-409C-BE32-E72D297353CC}">
              <c16:uniqueId val="{00000001-C9EE-4733-8800-751D7909F2B0}"/>
            </c:ext>
          </c:extLst>
        </c:ser>
        <c:dLbls>
          <c:showLegendKey val="0"/>
          <c:showVal val="0"/>
          <c:showCatName val="0"/>
          <c:showSerName val="0"/>
          <c:showPercent val="0"/>
          <c:showBubbleSize val="0"/>
        </c:dLbls>
        <c:gapWidth val="90"/>
        <c:overlap val="-12"/>
        <c:axId val="268435840"/>
        <c:axId val="268440832"/>
      </c:barChart>
      <c:catAx>
        <c:axId val="268435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j-lt"/>
                <a:ea typeface="+mn-ea"/>
                <a:cs typeface="+mn-cs"/>
              </a:defRPr>
            </a:pPr>
            <a:endParaRPr lang="es-CO"/>
          </a:p>
        </c:txPr>
        <c:crossAx val="268440832"/>
        <c:crosses val="autoZero"/>
        <c:auto val="1"/>
        <c:lblAlgn val="ctr"/>
        <c:lblOffset val="100"/>
        <c:noMultiLvlLbl val="0"/>
      </c:catAx>
      <c:valAx>
        <c:axId val="268440832"/>
        <c:scaling>
          <c:orientation val="minMax"/>
        </c:scaling>
        <c:delete val="1"/>
        <c:axPos val="l"/>
        <c:numFmt formatCode="0" sourceLinked="1"/>
        <c:majorTickMark val="none"/>
        <c:minorTickMark val="none"/>
        <c:tickLblPos val="nextTo"/>
        <c:crossAx val="26843584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'Indicador 1'!$A$20</c:f>
              <c:strCache>
                <c:ptCount val="1"/>
                <c:pt idx="0">
                  <c:v>Primer semestre</c:v>
                </c:pt>
              </c:strCache>
            </c:strRef>
          </c:tx>
          <c:spPr>
            <a:solidFill>
              <a:schemeClr val="bg1">
                <a:lumMod val="65000"/>
              </a:schemeClr>
            </a:solidFill>
          </c:spPr>
          <c:dPt>
            <c:idx val="0"/>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1-87BE-460F-8DE1-7D68FA0E1AB4}"/>
              </c:ext>
            </c:extLst>
          </c:dPt>
          <c:dPt>
            <c:idx val="1"/>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3-87BE-460F-8DE1-7D68FA0E1AB4}"/>
              </c:ext>
            </c:extLst>
          </c:dPt>
          <c:dPt>
            <c:idx val="2"/>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5-87BE-460F-8DE1-7D68FA0E1AB4}"/>
              </c:ext>
            </c:extLst>
          </c:dPt>
          <c:dPt>
            <c:idx val="3"/>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7-87BE-460F-8DE1-7D68FA0E1AB4}"/>
              </c:ext>
            </c:extLst>
          </c:dPt>
          <c:dPt>
            <c:idx val="4"/>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9-87BE-460F-8DE1-7D68FA0E1AB4}"/>
              </c:ext>
            </c:extLst>
          </c:dPt>
          <c:dPt>
            <c:idx val="5"/>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B-87BE-460F-8DE1-7D68FA0E1AB4}"/>
              </c:ext>
            </c:extLst>
          </c:dPt>
          <c:dPt>
            <c:idx val="6"/>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D-87BE-460F-8DE1-7D68FA0E1AB4}"/>
              </c:ext>
            </c:extLst>
          </c:dPt>
          <c:dPt>
            <c:idx val="7"/>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F-87BE-460F-8DE1-7D68FA0E1AB4}"/>
              </c:ext>
            </c:extLst>
          </c:dPt>
          <c:dPt>
            <c:idx val="8"/>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11-87BE-460F-8DE1-7D68FA0E1AB4}"/>
              </c:ext>
            </c:extLst>
          </c:dPt>
          <c:dPt>
            <c:idx val="9"/>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13-87BE-460F-8DE1-7D68FA0E1AB4}"/>
              </c:ext>
            </c:extLst>
          </c:dPt>
          <c:dPt>
            <c:idx val="10"/>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15-87BE-460F-8DE1-7D68FA0E1AB4}"/>
              </c:ext>
            </c:extLst>
          </c:dPt>
          <c:dPt>
            <c:idx val="11"/>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17-87BE-460F-8DE1-7D68FA0E1AB4}"/>
              </c:ext>
            </c:extLst>
          </c:dPt>
          <c:dPt>
            <c:idx val="12"/>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19-87BE-460F-8DE1-7D68FA0E1AB4}"/>
              </c:ext>
            </c:extLst>
          </c:dPt>
          <c:dPt>
            <c:idx val="13"/>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1B-87BE-460F-8DE1-7D68FA0E1AB4}"/>
              </c:ext>
            </c:extLst>
          </c:dPt>
          <c:dPt>
            <c:idx val="14"/>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1D-87BE-460F-8DE1-7D68FA0E1AB4}"/>
              </c:ext>
            </c:extLst>
          </c:dPt>
          <c:dPt>
            <c:idx val="15"/>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1F-87BE-460F-8DE1-7D68FA0E1AB4}"/>
              </c:ext>
            </c:extLst>
          </c:dPt>
          <c:dPt>
            <c:idx val="16"/>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21-87BE-460F-8DE1-7D68FA0E1AB4}"/>
              </c:ext>
            </c:extLst>
          </c:dPt>
          <c:dPt>
            <c:idx val="17"/>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23-87BE-460F-8DE1-7D68FA0E1AB4}"/>
              </c:ext>
            </c:extLst>
          </c:dPt>
          <c:dPt>
            <c:idx val="18"/>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25-87BE-460F-8DE1-7D68FA0E1AB4}"/>
              </c:ext>
            </c:extLst>
          </c:dPt>
          <c:val>
            <c:numLit>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Lit>
          </c:val>
          <c:extLst>
            <c:ext xmlns:c16="http://schemas.microsoft.com/office/drawing/2014/chart" uri="{C3380CC4-5D6E-409C-BE32-E72D297353CC}">
              <c16:uniqueId val="{00000000-A280-45E4-9199-334969C45BC5}"/>
            </c:ext>
          </c:extLst>
        </c:ser>
        <c:dLbls>
          <c:showLegendKey val="0"/>
          <c:showVal val="0"/>
          <c:showCatName val="0"/>
          <c:showSerName val="0"/>
          <c:showPercent val="0"/>
          <c:showBubbleSize val="0"/>
          <c:showLeaderLines val="1"/>
        </c:dLbls>
        <c:firstSliceAng val="0"/>
        <c:holeSize val="50"/>
      </c:doughnutChart>
      <c:doughnutChart>
        <c:varyColors val="1"/>
        <c:ser>
          <c:idx val="1"/>
          <c:order val="1"/>
          <c:tx>
            <c:strRef>
              <c:f>'Indicador 1'!$A$20</c:f>
              <c:strCache>
                <c:ptCount val="1"/>
                <c:pt idx="0">
                  <c:v>Primer semestre</c:v>
                </c:pt>
              </c:strCache>
            </c:strRef>
          </c:tx>
          <c:dPt>
            <c:idx val="0"/>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5-A280-45E4-9199-334969C45BC5}"/>
              </c:ext>
            </c:extLst>
          </c:dPt>
          <c:dPt>
            <c:idx val="1"/>
            <c:bubble3D val="0"/>
            <c:spPr>
              <a:solidFill>
                <a:schemeClr val="bg1">
                  <a:alpha val="46000"/>
                </a:schemeClr>
              </a:solidFill>
              <a:ln w="19050">
                <a:solidFill>
                  <a:schemeClr val="lt1"/>
                </a:solidFill>
              </a:ln>
              <a:effectLst/>
            </c:spPr>
            <c:extLst>
              <c:ext xmlns:c16="http://schemas.microsoft.com/office/drawing/2014/chart" uri="{C3380CC4-5D6E-409C-BE32-E72D297353CC}">
                <c16:uniqueId val="{00000004-A280-45E4-9199-334969C45BC5}"/>
              </c:ext>
            </c:extLst>
          </c:dPt>
          <c:val>
            <c:numRef>
              <c:f>'Indicador 1'!$B$20:$C$20</c:f>
              <c:numCache>
                <c:formatCode>0%</c:formatCode>
                <c:ptCount val="2"/>
                <c:pt idx="0">
                  <c:v>0.5</c:v>
                </c:pt>
                <c:pt idx="1">
                  <c:v>0.45945945945945948</c:v>
                </c:pt>
              </c:numCache>
            </c:numRef>
          </c:val>
          <c:extLst>
            <c:ext xmlns:c16="http://schemas.microsoft.com/office/drawing/2014/chart" uri="{C3380CC4-5D6E-409C-BE32-E72D297353CC}">
              <c16:uniqueId val="{00000002-A280-45E4-9199-334969C45BC5}"/>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730496453900711E-2"/>
          <c:y val="0.10182972786606584"/>
          <c:w val="0.92198581560283688"/>
          <c:h val="0.78234998155839575"/>
        </c:manualLayout>
      </c:layout>
      <c:barChart>
        <c:barDir val="col"/>
        <c:grouping val="clustered"/>
        <c:varyColors val="0"/>
        <c:ser>
          <c:idx val="0"/>
          <c:order val="0"/>
          <c:spPr>
            <a:solidFill>
              <a:srgbClr val="0070C0"/>
            </a:solidFill>
            <a:ln>
              <a:noFill/>
            </a:ln>
            <a:effectLst/>
          </c:spPr>
          <c:invertIfNegative val="0"/>
          <c:cat>
            <c:strRef>
              <c:f>'Indicador 1'!$K$11:$P$11</c:f>
              <c:strCache>
                <c:ptCount val="6"/>
                <c:pt idx="0">
                  <c:v>JUL</c:v>
                </c:pt>
                <c:pt idx="1">
                  <c:v>AGO</c:v>
                </c:pt>
                <c:pt idx="2">
                  <c:v>SEP</c:v>
                </c:pt>
                <c:pt idx="3">
                  <c:v>OCT</c:v>
                </c:pt>
                <c:pt idx="4">
                  <c:v>NOV</c:v>
                </c:pt>
                <c:pt idx="5">
                  <c:v>DIC</c:v>
                </c:pt>
              </c:strCache>
            </c:strRef>
          </c:cat>
          <c:val>
            <c:numRef>
              <c:f>'Indicador 1'!$K$12:$P$12</c:f>
              <c:numCache>
                <c:formatCode>0</c:formatCode>
                <c:ptCount val="6"/>
                <c:pt idx="0">
                  <c:v>19</c:v>
                </c:pt>
                <c:pt idx="1">
                  <c:v>22</c:v>
                </c:pt>
                <c:pt idx="2">
                  <c:v>17</c:v>
                </c:pt>
                <c:pt idx="3">
                  <c:v>25</c:v>
                </c:pt>
                <c:pt idx="4">
                  <c:v>14</c:v>
                </c:pt>
                <c:pt idx="5">
                  <c:v>6</c:v>
                </c:pt>
              </c:numCache>
            </c:numRef>
          </c:val>
          <c:extLst>
            <c:ext xmlns:c16="http://schemas.microsoft.com/office/drawing/2014/chart" uri="{C3380CC4-5D6E-409C-BE32-E72D297353CC}">
              <c16:uniqueId val="{00000000-9661-4C79-9E3C-72A3D32CA4A6}"/>
            </c:ext>
          </c:extLst>
        </c:ser>
        <c:ser>
          <c:idx val="1"/>
          <c:order val="1"/>
          <c:spPr>
            <a:solidFill>
              <a:srgbClr val="1E3A6B"/>
            </a:solidFill>
            <a:ln>
              <a:noFill/>
            </a:ln>
            <a:effectLst/>
          </c:spPr>
          <c:invertIfNegative val="0"/>
          <c:cat>
            <c:strRef>
              <c:f>'Indicador 1'!$K$11:$P$11</c:f>
              <c:strCache>
                <c:ptCount val="6"/>
                <c:pt idx="0">
                  <c:v>JUL</c:v>
                </c:pt>
                <c:pt idx="1">
                  <c:v>AGO</c:v>
                </c:pt>
                <c:pt idx="2">
                  <c:v>SEP</c:v>
                </c:pt>
                <c:pt idx="3">
                  <c:v>OCT</c:v>
                </c:pt>
                <c:pt idx="4">
                  <c:v>NOV</c:v>
                </c:pt>
                <c:pt idx="5">
                  <c:v>DIC</c:v>
                </c:pt>
              </c:strCache>
            </c:strRef>
          </c:cat>
          <c:val>
            <c:numRef>
              <c:f>'Indicador 1'!$K$13:$P$13</c:f>
              <c:numCache>
                <c:formatCode>0</c:formatCode>
                <c:ptCount val="6"/>
                <c:pt idx="0">
                  <c:v>7</c:v>
                </c:pt>
                <c:pt idx="1">
                  <c:v>5</c:v>
                </c:pt>
                <c:pt idx="2">
                  <c:v>0</c:v>
                </c:pt>
                <c:pt idx="3">
                  <c:v>0</c:v>
                </c:pt>
                <c:pt idx="4">
                  <c:v>0</c:v>
                </c:pt>
                <c:pt idx="5">
                  <c:v>0</c:v>
                </c:pt>
              </c:numCache>
            </c:numRef>
          </c:val>
          <c:extLst>
            <c:ext xmlns:c16="http://schemas.microsoft.com/office/drawing/2014/chart" uri="{C3380CC4-5D6E-409C-BE32-E72D297353CC}">
              <c16:uniqueId val="{00000001-9661-4C79-9E3C-72A3D32CA4A6}"/>
            </c:ext>
          </c:extLst>
        </c:ser>
        <c:dLbls>
          <c:showLegendKey val="0"/>
          <c:showVal val="0"/>
          <c:showCatName val="0"/>
          <c:showSerName val="0"/>
          <c:showPercent val="0"/>
          <c:showBubbleSize val="0"/>
        </c:dLbls>
        <c:gapWidth val="90"/>
        <c:overlap val="-12"/>
        <c:axId val="268435840"/>
        <c:axId val="268440832"/>
      </c:barChart>
      <c:catAx>
        <c:axId val="268435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j-lt"/>
                <a:ea typeface="+mn-ea"/>
                <a:cs typeface="+mn-cs"/>
              </a:defRPr>
            </a:pPr>
            <a:endParaRPr lang="es-CO"/>
          </a:p>
        </c:txPr>
        <c:crossAx val="268440832"/>
        <c:crosses val="autoZero"/>
        <c:auto val="1"/>
        <c:lblAlgn val="ctr"/>
        <c:lblOffset val="100"/>
        <c:noMultiLvlLbl val="0"/>
      </c:catAx>
      <c:valAx>
        <c:axId val="268440832"/>
        <c:scaling>
          <c:orientation val="minMax"/>
        </c:scaling>
        <c:delete val="1"/>
        <c:axPos val="l"/>
        <c:numFmt formatCode="0" sourceLinked="1"/>
        <c:majorTickMark val="none"/>
        <c:minorTickMark val="none"/>
        <c:tickLblPos val="nextTo"/>
        <c:crossAx val="26843584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'Indicador 1'!$A$20</c:f>
              <c:strCache>
                <c:ptCount val="1"/>
                <c:pt idx="0">
                  <c:v>Primer semestre</c:v>
                </c:pt>
              </c:strCache>
            </c:strRef>
          </c:tx>
          <c:spPr>
            <a:solidFill>
              <a:schemeClr val="bg1">
                <a:lumMod val="65000"/>
              </a:schemeClr>
            </a:solidFill>
          </c:spPr>
          <c:dPt>
            <c:idx val="0"/>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1-819F-4F13-A2FF-ACA4ED8EE6DC}"/>
              </c:ext>
            </c:extLst>
          </c:dPt>
          <c:dPt>
            <c:idx val="1"/>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3-819F-4F13-A2FF-ACA4ED8EE6DC}"/>
              </c:ext>
            </c:extLst>
          </c:dPt>
          <c:dPt>
            <c:idx val="2"/>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5-819F-4F13-A2FF-ACA4ED8EE6DC}"/>
              </c:ext>
            </c:extLst>
          </c:dPt>
          <c:dPt>
            <c:idx val="3"/>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7-819F-4F13-A2FF-ACA4ED8EE6DC}"/>
              </c:ext>
            </c:extLst>
          </c:dPt>
          <c:dPt>
            <c:idx val="4"/>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9-819F-4F13-A2FF-ACA4ED8EE6DC}"/>
              </c:ext>
            </c:extLst>
          </c:dPt>
          <c:dPt>
            <c:idx val="5"/>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B-819F-4F13-A2FF-ACA4ED8EE6DC}"/>
              </c:ext>
            </c:extLst>
          </c:dPt>
          <c:dPt>
            <c:idx val="6"/>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D-819F-4F13-A2FF-ACA4ED8EE6DC}"/>
              </c:ext>
            </c:extLst>
          </c:dPt>
          <c:dPt>
            <c:idx val="7"/>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F-819F-4F13-A2FF-ACA4ED8EE6DC}"/>
              </c:ext>
            </c:extLst>
          </c:dPt>
          <c:dPt>
            <c:idx val="8"/>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11-819F-4F13-A2FF-ACA4ED8EE6DC}"/>
              </c:ext>
            </c:extLst>
          </c:dPt>
          <c:dPt>
            <c:idx val="9"/>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13-819F-4F13-A2FF-ACA4ED8EE6DC}"/>
              </c:ext>
            </c:extLst>
          </c:dPt>
          <c:dPt>
            <c:idx val="10"/>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15-819F-4F13-A2FF-ACA4ED8EE6DC}"/>
              </c:ext>
            </c:extLst>
          </c:dPt>
          <c:dPt>
            <c:idx val="11"/>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17-819F-4F13-A2FF-ACA4ED8EE6DC}"/>
              </c:ext>
            </c:extLst>
          </c:dPt>
          <c:dPt>
            <c:idx val="12"/>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19-819F-4F13-A2FF-ACA4ED8EE6DC}"/>
              </c:ext>
            </c:extLst>
          </c:dPt>
          <c:dPt>
            <c:idx val="13"/>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1B-819F-4F13-A2FF-ACA4ED8EE6DC}"/>
              </c:ext>
            </c:extLst>
          </c:dPt>
          <c:dPt>
            <c:idx val="14"/>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1D-819F-4F13-A2FF-ACA4ED8EE6DC}"/>
              </c:ext>
            </c:extLst>
          </c:dPt>
          <c:dPt>
            <c:idx val="15"/>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1F-819F-4F13-A2FF-ACA4ED8EE6DC}"/>
              </c:ext>
            </c:extLst>
          </c:dPt>
          <c:dPt>
            <c:idx val="16"/>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21-819F-4F13-A2FF-ACA4ED8EE6DC}"/>
              </c:ext>
            </c:extLst>
          </c:dPt>
          <c:dPt>
            <c:idx val="17"/>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23-819F-4F13-A2FF-ACA4ED8EE6DC}"/>
              </c:ext>
            </c:extLst>
          </c:dPt>
          <c:dPt>
            <c:idx val="18"/>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25-819F-4F13-A2FF-ACA4ED8EE6DC}"/>
              </c:ext>
            </c:extLst>
          </c:dPt>
          <c:val>
            <c:numLit>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Lit>
          </c:val>
          <c:extLst>
            <c:ext xmlns:c16="http://schemas.microsoft.com/office/drawing/2014/chart" uri="{C3380CC4-5D6E-409C-BE32-E72D297353CC}">
              <c16:uniqueId val="{00000026-819F-4F13-A2FF-ACA4ED8EE6DC}"/>
            </c:ext>
          </c:extLst>
        </c:ser>
        <c:dLbls>
          <c:showLegendKey val="0"/>
          <c:showVal val="0"/>
          <c:showCatName val="0"/>
          <c:showSerName val="0"/>
          <c:showPercent val="0"/>
          <c:showBubbleSize val="0"/>
          <c:showLeaderLines val="1"/>
        </c:dLbls>
        <c:firstSliceAng val="0"/>
        <c:holeSize val="50"/>
      </c:doughnutChart>
      <c:doughnutChart>
        <c:varyColors val="1"/>
        <c:ser>
          <c:idx val="1"/>
          <c:order val="1"/>
          <c:tx>
            <c:strRef>
              <c:f>'Indicador 1'!$A$20</c:f>
              <c:strCache>
                <c:ptCount val="1"/>
                <c:pt idx="0">
                  <c:v>Primer semestre</c:v>
                </c:pt>
              </c:strCache>
            </c:strRef>
          </c:tx>
          <c:dPt>
            <c:idx val="0"/>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28-819F-4F13-A2FF-ACA4ED8EE6DC}"/>
              </c:ext>
            </c:extLst>
          </c:dPt>
          <c:dPt>
            <c:idx val="1"/>
            <c:bubble3D val="0"/>
            <c:spPr>
              <a:solidFill>
                <a:schemeClr val="bg1">
                  <a:alpha val="46000"/>
                </a:schemeClr>
              </a:solidFill>
              <a:ln w="19050">
                <a:solidFill>
                  <a:schemeClr val="lt1"/>
                </a:solidFill>
              </a:ln>
              <a:effectLst/>
            </c:spPr>
            <c:extLst>
              <c:ext xmlns:c16="http://schemas.microsoft.com/office/drawing/2014/chart" uri="{C3380CC4-5D6E-409C-BE32-E72D297353CC}">
                <c16:uniqueId val="{0000002A-819F-4F13-A2FF-ACA4ED8EE6DC}"/>
              </c:ext>
            </c:extLst>
          </c:dPt>
          <c:val>
            <c:numRef>
              <c:f>'Indicador 1'!$B$20:$C$20</c:f>
              <c:numCache>
                <c:formatCode>0%</c:formatCode>
                <c:ptCount val="2"/>
                <c:pt idx="0">
                  <c:v>0.5</c:v>
                </c:pt>
                <c:pt idx="1">
                  <c:v>0.45945945945945948</c:v>
                </c:pt>
              </c:numCache>
            </c:numRef>
          </c:val>
          <c:extLst>
            <c:ext xmlns:c16="http://schemas.microsoft.com/office/drawing/2014/chart" uri="{C3380CC4-5D6E-409C-BE32-E72D297353CC}">
              <c16:uniqueId val="{0000002B-819F-4F13-A2FF-ACA4ED8EE6D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7.png"/><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141451</xdr:colOff>
      <xdr:row>14</xdr:row>
      <xdr:rowOff>75766</xdr:rowOff>
    </xdr:from>
    <xdr:to>
      <xdr:col>8</xdr:col>
      <xdr:colOff>142327</xdr:colOff>
      <xdr:row>17</xdr:row>
      <xdr:rowOff>75766</xdr:rowOff>
    </xdr:to>
    <xdr:sp macro="" textlink="">
      <xdr:nvSpPr>
        <xdr:cNvPr id="35" name="Rectángulo: esquinas redondeadas 34">
          <a:extLst>
            <a:ext uri="{FF2B5EF4-FFF2-40B4-BE49-F238E27FC236}">
              <a16:creationId xmlns:a16="http://schemas.microsoft.com/office/drawing/2014/main" id="{E163C8DF-EE70-4E60-BF24-202E47C7D660}"/>
            </a:ext>
          </a:extLst>
        </xdr:cNvPr>
        <xdr:cNvSpPr/>
      </xdr:nvSpPr>
      <xdr:spPr>
        <a:xfrm>
          <a:off x="2440589" y="2736197"/>
          <a:ext cx="3832772" cy="558362"/>
        </a:xfrm>
        <a:prstGeom prst="roundRect">
          <a:avLst>
            <a:gd name="adj" fmla="val 50000"/>
          </a:avLst>
        </a:prstGeom>
        <a:solidFill>
          <a:srgbClr val="3399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261880</xdr:colOff>
      <xdr:row>9</xdr:row>
      <xdr:rowOff>75763</xdr:rowOff>
    </xdr:from>
    <xdr:to>
      <xdr:col>8</xdr:col>
      <xdr:colOff>142324</xdr:colOff>
      <xdr:row>12</xdr:row>
      <xdr:rowOff>64815</xdr:rowOff>
    </xdr:to>
    <xdr:sp macro="" textlink="">
      <xdr:nvSpPr>
        <xdr:cNvPr id="34" name="Rectángulo: esquinas redondeadas 33">
          <a:extLst>
            <a:ext uri="{FF2B5EF4-FFF2-40B4-BE49-F238E27FC236}">
              <a16:creationId xmlns:a16="http://schemas.microsoft.com/office/drawing/2014/main" id="{ACF5F856-C1C5-4386-9861-2A8D2D1CC381}"/>
            </a:ext>
          </a:extLst>
        </xdr:cNvPr>
        <xdr:cNvSpPr/>
      </xdr:nvSpPr>
      <xdr:spPr>
        <a:xfrm>
          <a:off x="2561018" y="1783694"/>
          <a:ext cx="3712340" cy="547414"/>
        </a:xfrm>
        <a:prstGeom prst="roundRect">
          <a:avLst>
            <a:gd name="adj" fmla="val 50000"/>
          </a:avLst>
        </a:prstGeom>
        <a:solidFill>
          <a:srgbClr val="BE0000">
            <a:alpha val="9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229913</xdr:colOff>
      <xdr:row>4</xdr:row>
      <xdr:rowOff>98533</xdr:rowOff>
    </xdr:from>
    <xdr:to>
      <xdr:col>8</xdr:col>
      <xdr:colOff>142327</xdr:colOff>
      <xdr:row>7</xdr:row>
      <xdr:rowOff>87585</xdr:rowOff>
    </xdr:to>
    <xdr:sp macro="" textlink="">
      <xdr:nvSpPr>
        <xdr:cNvPr id="33" name="Rectángulo: esquinas redondeadas 32">
          <a:extLst>
            <a:ext uri="{FF2B5EF4-FFF2-40B4-BE49-F238E27FC236}">
              <a16:creationId xmlns:a16="http://schemas.microsoft.com/office/drawing/2014/main" id="{7C2B6A33-A231-4FE8-8641-F7D1D1A500C9}"/>
            </a:ext>
          </a:extLst>
        </xdr:cNvPr>
        <xdr:cNvSpPr/>
      </xdr:nvSpPr>
      <xdr:spPr>
        <a:xfrm>
          <a:off x="2529051" y="853964"/>
          <a:ext cx="3744310" cy="547414"/>
        </a:xfrm>
        <a:prstGeom prst="roundRect">
          <a:avLst>
            <a:gd name="adj" fmla="val 50000"/>
          </a:avLst>
        </a:prstGeom>
        <a:solidFill>
          <a:srgbClr val="FFCF61">
            <a:alpha val="96863"/>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130504</xdr:colOff>
      <xdr:row>2</xdr:row>
      <xdr:rowOff>0</xdr:rowOff>
    </xdr:from>
    <xdr:to>
      <xdr:col>4</xdr:col>
      <xdr:colOff>645948</xdr:colOff>
      <xdr:row>20</xdr:row>
      <xdr:rowOff>109483</xdr:rowOff>
    </xdr:to>
    <xdr:sp macro="" textlink="">
      <xdr:nvSpPr>
        <xdr:cNvPr id="21" name="Elipse 20">
          <a:extLst>
            <a:ext uri="{FF2B5EF4-FFF2-40B4-BE49-F238E27FC236}">
              <a16:creationId xmlns:a16="http://schemas.microsoft.com/office/drawing/2014/main" id="{249BAED1-6702-4F1E-A606-500E2777FF96}"/>
            </a:ext>
          </a:extLst>
        </xdr:cNvPr>
        <xdr:cNvSpPr/>
      </xdr:nvSpPr>
      <xdr:spPr>
        <a:xfrm>
          <a:off x="130504" y="372241"/>
          <a:ext cx="3580961" cy="3525345"/>
        </a:xfrm>
        <a:prstGeom prst="ellipse">
          <a:avLst/>
        </a:prstGeom>
        <a:solidFill>
          <a:schemeClr val="bg1"/>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602157</xdr:colOff>
      <xdr:row>4</xdr:row>
      <xdr:rowOff>142327</xdr:rowOff>
    </xdr:from>
    <xdr:to>
      <xdr:col>4</xdr:col>
      <xdr:colOff>142329</xdr:colOff>
      <xdr:row>17</xdr:row>
      <xdr:rowOff>197068</xdr:rowOff>
    </xdr:to>
    <xdr:sp macro="" textlink="">
      <xdr:nvSpPr>
        <xdr:cNvPr id="19" name="Elipse 18">
          <a:extLst>
            <a:ext uri="{FF2B5EF4-FFF2-40B4-BE49-F238E27FC236}">
              <a16:creationId xmlns:a16="http://schemas.microsoft.com/office/drawing/2014/main" id="{3C687E90-F840-4CC3-BE45-60B43BE0BB74}"/>
            </a:ext>
          </a:extLst>
        </xdr:cNvPr>
        <xdr:cNvSpPr/>
      </xdr:nvSpPr>
      <xdr:spPr>
        <a:xfrm>
          <a:off x="602157" y="897758"/>
          <a:ext cx="2605689" cy="2518103"/>
        </a:xfrm>
        <a:prstGeom prst="ellipse">
          <a:avLst/>
        </a:prstGeom>
        <a:gradFill>
          <a:gsLst>
            <a:gs pos="100000">
              <a:schemeClr val="bg1">
                <a:lumMod val="75000"/>
              </a:schemeClr>
            </a:gs>
            <a:gs pos="0">
              <a:schemeClr val="accent1">
                <a:lumMod val="5000"/>
                <a:lumOff val="95000"/>
              </a:schemeClr>
            </a:gs>
            <a:gs pos="100000">
              <a:schemeClr val="bg1">
                <a:lumMod val="65000"/>
              </a:schemeClr>
            </a:gs>
            <a:gs pos="81875">
              <a:schemeClr val="bg1">
                <a:lumMod val="85000"/>
              </a:schemeClr>
            </a:gs>
            <a:gs pos="100000">
              <a:schemeClr val="bg1">
                <a:lumMod val="85000"/>
              </a:schemeClr>
            </a:gs>
            <a:gs pos="100000">
              <a:schemeClr val="bg1">
                <a:lumMod val="85000"/>
              </a:schemeClr>
            </a:gs>
            <a:gs pos="97000">
              <a:schemeClr val="bg1">
                <a:lumMod val="85000"/>
              </a:schemeClr>
            </a:gs>
            <a:gs pos="100000">
              <a:schemeClr val="bg1">
                <a:lumMod val="85000"/>
              </a:schemeClr>
            </a:gs>
            <a:gs pos="100000">
              <a:schemeClr val="bg1">
                <a:lumMod val="95000"/>
              </a:schemeClr>
            </a:gs>
          </a:gsLst>
          <a:lin ang="5400000" scaled="1"/>
        </a:gradFill>
        <a:ln>
          <a:no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O" sz="1100">
            <a:solidFill>
              <a:schemeClr val="tx1">
                <a:lumMod val="85000"/>
                <a:lumOff val="15000"/>
              </a:schemeClr>
            </a:solidFill>
            <a:latin typeface="Abadi" panose="020B0604020104020204" pitchFamily="34" charset="0"/>
          </a:endParaRPr>
        </a:p>
        <a:p>
          <a:pPr algn="ctr"/>
          <a:endParaRPr lang="es-CO" sz="1100">
            <a:solidFill>
              <a:schemeClr val="tx1">
                <a:lumMod val="85000"/>
                <a:lumOff val="15000"/>
              </a:schemeClr>
            </a:solidFill>
            <a:latin typeface="Abadi" panose="020B0604020104020204" pitchFamily="34" charset="0"/>
          </a:endParaRPr>
        </a:p>
        <a:p>
          <a:pPr algn="ctr"/>
          <a:endParaRPr lang="es-CO" sz="1100">
            <a:solidFill>
              <a:schemeClr val="tx1">
                <a:lumMod val="85000"/>
                <a:lumOff val="15000"/>
              </a:schemeClr>
            </a:solidFill>
            <a:latin typeface="Abadi" panose="020B0604020104020204" pitchFamily="34" charset="0"/>
          </a:endParaRPr>
        </a:p>
        <a:p>
          <a:pPr algn="ctr"/>
          <a:endParaRPr lang="es-CO" sz="1100">
            <a:solidFill>
              <a:schemeClr val="tx1">
                <a:lumMod val="85000"/>
                <a:lumOff val="15000"/>
              </a:schemeClr>
            </a:solidFill>
            <a:latin typeface="Abadi" panose="020B0604020104020204" pitchFamily="34" charset="0"/>
          </a:endParaRPr>
        </a:p>
        <a:p>
          <a:pPr algn="ctr"/>
          <a:r>
            <a:rPr lang="es-CO" sz="1400" b="1">
              <a:solidFill>
                <a:schemeClr val="tx1">
                  <a:lumMod val="85000"/>
                  <a:lumOff val="15000"/>
                </a:schemeClr>
              </a:solidFill>
              <a:latin typeface="Abadi" panose="020B0604020104020204" pitchFamily="34" charset="0"/>
            </a:rPr>
            <a:t>Rendición</a:t>
          </a:r>
          <a:r>
            <a:rPr lang="es-CO" sz="1400" b="1" baseline="0">
              <a:solidFill>
                <a:schemeClr val="tx1">
                  <a:lumMod val="85000"/>
                  <a:lumOff val="15000"/>
                </a:schemeClr>
              </a:solidFill>
              <a:latin typeface="Abadi" panose="020B0604020104020204" pitchFamily="34" charset="0"/>
            </a:rPr>
            <a:t> cuentas</a:t>
          </a:r>
        </a:p>
        <a:p>
          <a:pPr algn="ctr"/>
          <a:r>
            <a:rPr lang="es-CO" sz="2800" b="1" baseline="0">
              <a:solidFill>
                <a:srgbClr val="1E3A6B"/>
              </a:solidFill>
              <a:latin typeface="Abadi" panose="020B0604020104020204" pitchFamily="34" charset="0"/>
            </a:rPr>
            <a:t>2024</a:t>
          </a:r>
        </a:p>
      </xdr:txBody>
    </xdr:sp>
    <xdr:clientData/>
  </xdr:twoCellAnchor>
  <xdr:twoCellAnchor>
    <xdr:from>
      <xdr:col>0</xdr:col>
      <xdr:colOff>284656</xdr:colOff>
      <xdr:row>2</xdr:row>
      <xdr:rowOff>153276</xdr:rowOff>
    </xdr:from>
    <xdr:to>
      <xdr:col>4</xdr:col>
      <xdr:colOff>481724</xdr:colOff>
      <xdr:row>19</xdr:row>
      <xdr:rowOff>153276</xdr:rowOff>
    </xdr:to>
    <xdr:sp macro="" textlink="">
      <xdr:nvSpPr>
        <xdr:cNvPr id="20" name="Círculo: vacío 19">
          <a:extLst>
            <a:ext uri="{FF2B5EF4-FFF2-40B4-BE49-F238E27FC236}">
              <a16:creationId xmlns:a16="http://schemas.microsoft.com/office/drawing/2014/main" id="{98A6CCED-9307-4F54-B279-37C949F68835}"/>
            </a:ext>
          </a:extLst>
        </xdr:cNvPr>
        <xdr:cNvSpPr/>
      </xdr:nvSpPr>
      <xdr:spPr>
        <a:xfrm>
          <a:off x="284656" y="525517"/>
          <a:ext cx="3262585" cy="3229742"/>
        </a:xfrm>
        <a:prstGeom prst="donut">
          <a:avLst>
            <a:gd name="adj" fmla="val 5596"/>
          </a:avLst>
        </a:prstGeom>
        <a:solidFill>
          <a:schemeClr val="tx1">
            <a:lumMod val="75000"/>
            <a:lumOff val="25000"/>
            <a:alpha val="88000"/>
          </a:schemeClr>
        </a:solidFill>
        <a:ln>
          <a:no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editAs="oneCell">
    <xdr:from>
      <xdr:col>2</xdr:col>
      <xdr:colOff>131379</xdr:colOff>
      <xdr:row>7</xdr:row>
      <xdr:rowOff>146598</xdr:rowOff>
    </xdr:from>
    <xdr:to>
      <xdr:col>2</xdr:col>
      <xdr:colOff>700689</xdr:colOff>
      <xdr:row>10</xdr:row>
      <xdr:rowOff>114111</xdr:rowOff>
    </xdr:to>
    <xdr:pic>
      <xdr:nvPicPr>
        <xdr:cNvPr id="24" name="Imagen 23">
          <a:extLst>
            <a:ext uri="{FF2B5EF4-FFF2-40B4-BE49-F238E27FC236}">
              <a16:creationId xmlns:a16="http://schemas.microsoft.com/office/drawing/2014/main" id="{311FAA8B-4A86-433D-A649-3A3AE4E3C36C}"/>
            </a:ext>
          </a:extLst>
        </xdr:cNvPr>
        <xdr:cNvPicPr>
          <a:picLocks noChangeAspect="1"/>
        </xdr:cNvPicPr>
      </xdr:nvPicPr>
      <xdr:blipFill>
        <a:blip xmlns:r="http://schemas.openxmlformats.org/officeDocument/2006/relationships" r:embed="rId1"/>
        <a:stretch>
          <a:fillRect/>
        </a:stretch>
      </xdr:blipFill>
      <xdr:spPr>
        <a:xfrm>
          <a:off x="1664138" y="1460391"/>
          <a:ext cx="569310" cy="547772"/>
        </a:xfrm>
        <a:prstGeom prst="rect">
          <a:avLst/>
        </a:prstGeom>
      </xdr:spPr>
    </xdr:pic>
    <xdr:clientData/>
  </xdr:twoCellAnchor>
  <xdr:twoCellAnchor>
    <xdr:from>
      <xdr:col>7</xdr:col>
      <xdr:colOff>43794</xdr:colOff>
      <xdr:row>3</xdr:row>
      <xdr:rowOff>142327</xdr:rowOff>
    </xdr:from>
    <xdr:to>
      <xdr:col>8</xdr:col>
      <xdr:colOff>142327</xdr:colOff>
      <xdr:row>8</xdr:row>
      <xdr:rowOff>65689</xdr:rowOff>
    </xdr:to>
    <xdr:sp macro="" textlink="">
      <xdr:nvSpPr>
        <xdr:cNvPr id="38" name="Elipse 37">
          <a:extLst>
            <a:ext uri="{FF2B5EF4-FFF2-40B4-BE49-F238E27FC236}">
              <a16:creationId xmlns:a16="http://schemas.microsoft.com/office/drawing/2014/main" id="{EFC3E9D7-0A1C-43EF-A9E2-03581010C5C3}"/>
            </a:ext>
          </a:extLst>
        </xdr:cNvPr>
        <xdr:cNvSpPr/>
      </xdr:nvSpPr>
      <xdr:spPr>
        <a:xfrm>
          <a:off x="5408449" y="700689"/>
          <a:ext cx="864912" cy="875862"/>
        </a:xfrm>
        <a:prstGeom prst="ellipse">
          <a:avLst/>
        </a:prstGeom>
        <a:solidFill>
          <a:srgbClr val="FFCF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7</xdr:col>
      <xdr:colOff>218966</xdr:colOff>
      <xdr:row>4</xdr:row>
      <xdr:rowOff>120430</xdr:rowOff>
    </xdr:from>
    <xdr:to>
      <xdr:col>7</xdr:col>
      <xdr:colOff>744483</xdr:colOff>
      <xdr:row>7</xdr:row>
      <xdr:rowOff>87585</xdr:rowOff>
    </xdr:to>
    <xdr:pic>
      <xdr:nvPicPr>
        <xdr:cNvPr id="37" name="Imagen 36">
          <a:extLst>
            <a:ext uri="{FF2B5EF4-FFF2-40B4-BE49-F238E27FC236}">
              <a16:creationId xmlns:a16="http://schemas.microsoft.com/office/drawing/2014/main" id="{BE1FAEC4-D0E3-4122-9511-ECE7FBB05B51}"/>
            </a:ext>
          </a:extLst>
        </xdr:cNvPr>
        <xdr:cNvPicPr>
          <a:picLocks noChangeAspect="1"/>
        </xdr:cNvPicPr>
      </xdr:nvPicPr>
      <xdr:blipFill>
        <a:blip xmlns:r="http://schemas.openxmlformats.org/officeDocument/2006/relationships" r:embed="rId2"/>
        <a:stretch>
          <a:fillRect/>
        </a:stretch>
      </xdr:blipFill>
      <xdr:spPr>
        <a:xfrm>
          <a:off x="5583621" y="875861"/>
          <a:ext cx="525517" cy="525517"/>
        </a:xfrm>
        <a:prstGeom prst="rect">
          <a:avLst/>
        </a:prstGeom>
      </xdr:spPr>
    </xdr:pic>
    <xdr:clientData/>
  </xdr:twoCellAnchor>
  <xdr:twoCellAnchor>
    <xdr:from>
      <xdr:col>7</xdr:col>
      <xdr:colOff>42920</xdr:colOff>
      <xdr:row>8</xdr:row>
      <xdr:rowOff>152400</xdr:rowOff>
    </xdr:from>
    <xdr:to>
      <xdr:col>8</xdr:col>
      <xdr:colOff>141453</xdr:colOff>
      <xdr:row>13</xdr:row>
      <xdr:rowOff>64814</xdr:rowOff>
    </xdr:to>
    <xdr:sp macro="" textlink="">
      <xdr:nvSpPr>
        <xdr:cNvPr id="39" name="Elipse 38">
          <a:extLst>
            <a:ext uri="{FF2B5EF4-FFF2-40B4-BE49-F238E27FC236}">
              <a16:creationId xmlns:a16="http://schemas.microsoft.com/office/drawing/2014/main" id="{45F9FE06-F88A-48E3-B075-67DF1CA55E01}"/>
            </a:ext>
          </a:extLst>
        </xdr:cNvPr>
        <xdr:cNvSpPr/>
      </xdr:nvSpPr>
      <xdr:spPr>
        <a:xfrm>
          <a:off x="5407575" y="1663262"/>
          <a:ext cx="864912" cy="864914"/>
        </a:xfrm>
        <a:prstGeom prst="ellips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7</xdr:col>
      <xdr:colOff>251810</xdr:colOff>
      <xdr:row>9</xdr:row>
      <xdr:rowOff>142328</xdr:rowOff>
    </xdr:from>
    <xdr:to>
      <xdr:col>7</xdr:col>
      <xdr:colOff>722588</xdr:colOff>
      <xdr:row>12</xdr:row>
      <xdr:rowOff>54744</xdr:rowOff>
    </xdr:to>
    <xdr:pic>
      <xdr:nvPicPr>
        <xdr:cNvPr id="41" name="Imagen 40">
          <a:extLst>
            <a:ext uri="{FF2B5EF4-FFF2-40B4-BE49-F238E27FC236}">
              <a16:creationId xmlns:a16="http://schemas.microsoft.com/office/drawing/2014/main" id="{DDFE90F4-AFA8-4E93-B225-BEE54E2AA7EF}"/>
            </a:ext>
          </a:extLst>
        </xdr:cNvPr>
        <xdr:cNvPicPr>
          <a:picLocks noChangeAspect="1"/>
        </xdr:cNvPicPr>
      </xdr:nvPicPr>
      <xdr:blipFill>
        <a:blip xmlns:r="http://schemas.openxmlformats.org/officeDocument/2006/relationships" r:embed="rId3"/>
        <a:stretch>
          <a:fillRect/>
        </a:stretch>
      </xdr:blipFill>
      <xdr:spPr>
        <a:xfrm>
          <a:off x="5616465" y="1850259"/>
          <a:ext cx="470778" cy="470778"/>
        </a:xfrm>
        <a:prstGeom prst="rect">
          <a:avLst/>
        </a:prstGeom>
      </xdr:spPr>
    </xdr:pic>
    <xdr:clientData/>
  </xdr:twoCellAnchor>
  <xdr:twoCellAnchor>
    <xdr:from>
      <xdr:col>7</xdr:col>
      <xdr:colOff>74891</xdr:colOff>
      <xdr:row>13</xdr:row>
      <xdr:rowOff>140575</xdr:rowOff>
    </xdr:from>
    <xdr:to>
      <xdr:col>8</xdr:col>
      <xdr:colOff>173424</xdr:colOff>
      <xdr:row>18</xdr:row>
      <xdr:rowOff>52989</xdr:rowOff>
    </xdr:to>
    <xdr:sp macro="" textlink="">
      <xdr:nvSpPr>
        <xdr:cNvPr id="42" name="Elipse 41">
          <a:extLst>
            <a:ext uri="{FF2B5EF4-FFF2-40B4-BE49-F238E27FC236}">
              <a16:creationId xmlns:a16="http://schemas.microsoft.com/office/drawing/2014/main" id="{2D28AC3C-C9D1-47EC-95CD-E9280B8D9E09}"/>
            </a:ext>
          </a:extLst>
        </xdr:cNvPr>
        <xdr:cNvSpPr/>
      </xdr:nvSpPr>
      <xdr:spPr>
        <a:xfrm>
          <a:off x="5439546" y="2603937"/>
          <a:ext cx="864912" cy="864914"/>
        </a:xfrm>
        <a:prstGeom prst="ellipse">
          <a:avLst/>
        </a:prstGeom>
        <a:solidFill>
          <a:srgbClr val="3399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7</xdr:col>
      <xdr:colOff>214150</xdr:colOff>
      <xdr:row>14</xdr:row>
      <xdr:rowOff>87587</xdr:rowOff>
    </xdr:from>
    <xdr:to>
      <xdr:col>8</xdr:col>
      <xdr:colOff>54743</xdr:colOff>
      <xdr:row>17</xdr:row>
      <xdr:rowOff>136197</xdr:rowOff>
    </xdr:to>
    <xdr:pic>
      <xdr:nvPicPr>
        <xdr:cNvPr id="45" name="Imagen 44">
          <a:extLst>
            <a:ext uri="{FF2B5EF4-FFF2-40B4-BE49-F238E27FC236}">
              <a16:creationId xmlns:a16="http://schemas.microsoft.com/office/drawing/2014/main" id="{61337478-3C33-4238-8859-9713D5B3AFB3}"/>
            </a:ext>
          </a:extLst>
        </xdr:cNvPr>
        <xdr:cNvPicPr>
          <a:picLocks noChangeAspect="1"/>
        </xdr:cNvPicPr>
      </xdr:nvPicPr>
      <xdr:blipFill>
        <a:blip xmlns:r="http://schemas.openxmlformats.org/officeDocument/2006/relationships" r:embed="rId4"/>
        <a:stretch>
          <a:fillRect/>
        </a:stretch>
      </xdr:blipFill>
      <xdr:spPr>
        <a:xfrm flipH="1">
          <a:off x="5578805" y="2748018"/>
          <a:ext cx="606972" cy="606972"/>
        </a:xfrm>
        <a:prstGeom prst="rect">
          <a:avLst/>
        </a:prstGeom>
      </xdr:spPr>
    </xdr:pic>
    <xdr:clientData/>
  </xdr:twoCellAnchor>
  <xdr:twoCellAnchor editAs="oneCell">
    <xdr:from>
      <xdr:col>12</xdr:col>
      <xdr:colOff>228981</xdr:colOff>
      <xdr:row>3</xdr:row>
      <xdr:rowOff>164224</xdr:rowOff>
    </xdr:from>
    <xdr:to>
      <xdr:col>18</xdr:col>
      <xdr:colOff>394139</xdr:colOff>
      <xdr:row>18</xdr:row>
      <xdr:rowOff>13887</xdr:rowOff>
    </xdr:to>
    <xdr:pic>
      <xdr:nvPicPr>
        <xdr:cNvPr id="46" name="Imagen 45" descr="Retroalimentación, Informar">
          <a:extLst>
            <a:ext uri="{FF2B5EF4-FFF2-40B4-BE49-F238E27FC236}">
              <a16:creationId xmlns:a16="http://schemas.microsoft.com/office/drawing/2014/main" id="{0680437E-63CD-4D39-9BD3-E7C30F88D411}"/>
            </a:ext>
          </a:extLst>
        </xdr:cNvPr>
        <xdr:cNvPicPr>
          <a:picLocks noChangeAspect="1" noChangeArrowheads="1"/>
        </xdr:cNvPicPr>
      </xdr:nvPicPr>
      <xdr:blipFill>
        <a:blip xmlns:r="http://schemas.openxmlformats.org/officeDocument/2006/relationships" r:embed="rId5">
          <a:alphaModFix amt="70000"/>
          <a:extLst>
            <a:ext uri="{28A0092B-C50C-407E-A947-70E740481C1C}">
              <a14:useLocalDpi xmlns:a14="http://schemas.microsoft.com/office/drawing/2010/main" val="0"/>
            </a:ext>
          </a:extLst>
        </a:blip>
        <a:srcRect/>
        <a:stretch>
          <a:fillRect/>
        </a:stretch>
      </xdr:blipFill>
      <xdr:spPr bwMode="auto">
        <a:xfrm>
          <a:off x="9020447" y="722586"/>
          <a:ext cx="4183175" cy="27071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790575</xdr:colOff>
      <xdr:row>0</xdr:row>
      <xdr:rowOff>9525</xdr:rowOff>
    </xdr:from>
    <xdr:to>
      <xdr:col>4</xdr:col>
      <xdr:colOff>771525</xdr:colOff>
      <xdr:row>0</xdr:row>
      <xdr:rowOff>1175384</xdr:rowOff>
    </xdr:to>
    <xdr:pic>
      <xdr:nvPicPr>
        <xdr:cNvPr id="6" name="Imagen 5">
          <a:extLst>
            <a:ext uri="{FF2B5EF4-FFF2-40B4-BE49-F238E27FC236}">
              <a16:creationId xmlns:a16="http://schemas.microsoft.com/office/drawing/2014/main" id="{1EB37627-2FC1-2DC0-7B80-2869213F9F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0" y="9525"/>
          <a:ext cx="7772400" cy="11658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3057525</xdr:colOff>
      <xdr:row>0</xdr:row>
      <xdr:rowOff>9525</xdr:rowOff>
    </xdr:from>
    <xdr:to>
      <xdr:col>4</xdr:col>
      <xdr:colOff>819150</xdr:colOff>
      <xdr:row>0</xdr:row>
      <xdr:rowOff>1175384</xdr:rowOff>
    </xdr:to>
    <xdr:pic>
      <xdr:nvPicPr>
        <xdr:cNvPr id="2" name="Imagen 1">
          <a:extLst>
            <a:ext uri="{FF2B5EF4-FFF2-40B4-BE49-F238E27FC236}">
              <a16:creationId xmlns:a16="http://schemas.microsoft.com/office/drawing/2014/main" id="{0048F601-6CE4-40C6-965B-894F1DB0A9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7250" y="9525"/>
          <a:ext cx="7772400" cy="11658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28575</xdr:colOff>
      <xdr:row>53</xdr:row>
      <xdr:rowOff>23812</xdr:rowOff>
    </xdr:from>
    <xdr:to>
      <xdr:col>20</xdr:col>
      <xdr:colOff>247650</xdr:colOff>
      <xdr:row>58</xdr:row>
      <xdr:rowOff>123825</xdr:rowOff>
    </xdr:to>
    <xdr:graphicFrame macro="">
      <xdr:nvGraphicFramePr>
        <xdr:cNvPr id="4" name="Gráfico 3">
          <a:extLst>
            <a:ext uri="{FF2B5EF4-FFF2-40B4-BE49-F238E27FC236}">
              <a16:creationId xmlns:a16="http://schemas.microsoft.com/office/drawing/2014/main" id="{5CC2615C-2DF8-480E-A6F0-745CF545FB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285750</xdr:colOff>
      <xdr:row>59</xdr:row>
      <xdr:rowOff>0</xdr:rowOff>
    </xdr:from>
    <xdr:to>
      <xdr:col>20</xdr:col>
      <xdr:colOff>209550</xdr:colOff>
      <xdr:row>64</xdr:row>
      <xdr:rowOff>0</xdr:rowOff>
    </xdr:to>
    <xdr:graphicFrame macro="">
      <xdr:nvGraphicFramePr>
        <xdr:cNvPr id="10" name="Gráfico 9">
          <a:extLst>
            <a:ext uri="{FF2B5EF4-FFF2-40B4-BE49-F238E27FC236}">
              <a16:creationId xmlns:a16="http://schemas.microsoft.com/office/drawing/2014/main" id="{19ADDDEE-C9F1-4BA4-B2DD-80B21E9CCB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116816</xdr:colOff>
      <xdr:row>55</xdr:row>
      <xdr:rowOff>116814</xdr:rowOff>
    </xdr:from>
    <xdr:to>
      <xdr:col>28</xdr:col>
      <xdr:colOff>157073</xdr:colOff>
      <xdr:row>67</xdr:row>
      <xdr:rowOff>107829</xdr:rowOff>
    </xdr:to>
    <xdr:graphicFrame macro="">
      <xdr:nvGraphicFramePr>
        <xdr:cNvPr id="15" name="Gráfico 14">
          <a:extLst>
            <a:ext uri="{FF2B5EF4-FFF2-40B4-BE49-F238E27FC236}">
              <a16:creationId xmlns:a16="http://schemas.microsoft.com/office/drawing/2014/main" id="{94D41EE0-226E-47D3-A06C-975760F4FF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71887</xdr:colOff>
      <xdr:row>55</xdr:row>
      <xdr:rowOff>127059</xdr:rowOff>
    </xdr:from>
    <xdr:to>
      <xdr:col>30</xdr:col>
      <xdr:colOff>1096273</xdr:colOff>
      <xdr:row>67</xdr:row>
      <xdr:rowOff>125802</xdr:rowOff>
    </xdr:to>
    <xdr:graphicFrame macro="">
      <xdr:nvGraphicFramePr>
        <xdr:cNvPr id="17" name="Gráfico 16">
          <a:extLst>
            <a:ext uri="{FF2B5EF4-FFF2-40B4-BE49-F238E27FC236}">
              <a16:creationId xmlns:a16="http://schemas.microsoft.com/office/drawing/2014/main" id="{73AC563D-AAC0-49EE-8CEF-3EE5624FF2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197687</xdr:colOff>
      <xdr:row>60</xdr:row>
      <xdr:rowOff>62900</xdr:rowOff>
    </xdr:from>
    <xdr:to>
      <xdr:col>26</xdr:col>
      <xdr:colOff>512192</xdr:colOff>
      <xdr:row>62</xdr:row>
      <xdr:rowOff>80873</xdr:rowOff>
    </xdr:to>
    <xdr:sp macro="" textlink="$S$66">
      <xdr:nvSpPr>
        <xdr:cNvPr id="20" name="Rectángulo 19">
          <a:extLst>
            <a:ext uri="{FF2B5EF4-FFF2-40B4-BE49-F238E27FC236}">
              <a16:creationId xmlns:a16="http://schemas.microsoft.com/office/drawing/2014/main" id="{12706614-E789-40E1-98D5-C8C69F775D59}"/>
            </a:ext>
          </a:extLst>
        </xdr:cNvPr>
        <xdr:cNvSpPr/>
      </xdr:nvSpPr>
      <xdr:spPr>
        <a:xfrm>
          <a:off x="9318324" y="15105211"/>
          <a:ext cx="611038" cy="3684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5EB0872-90E9-452E-A668-A069937042FA}" type="TxLink">
            <a:rPr lang="en-US" sz="1800" b="1" i="0" u="none" strike="noStrike">
              <a:solidFill>
                <a:srgbClr val="1E3A6B"/>
              </a:solidFill>
              <a:latin typeface="Aptos"/>
            </a:rPr>
            <a:pPr algn="l"/>
            <a:t>92%</a:t>
          </a:fld>
          <a:endParaRPr lang="es-MX" sz="1800" b="1">
            <a:solidFill>
              <a:srgbClr val="1E3A6B"/>
            </a:solidFill>
          </a:endParaRPr>
        </a:p>
      </xdr:txBody>
    </xdr:sp>
    <xdr:clientData/>
  </xdr:twoCellAnchor>
  <xdr:twoCellAnchor>
    <xdr:from>
      <xdr:col>28</xdr:col>
      <xdr:colOff>844670</xdr:colOff>
      <xdr:row>60</xdr:row>
      <xdr:rowOff>80875</xdr:rowOff>
    </xdr:from>
    <xdr:to>
      <xdr:col>30</xdr:col>
      <xdr:colOff>125802</xdr:colOff>
      <xdr:row>63</xdr:row>
      <xdr:rowOff>44931</xdr:rowOff>
    </xdr:to>
    <xdr:sp macro="" textlink="$S$68">
      <xdr:nvSpPr>
        <xdr:cNvPr id="21" name="Rectángulo 20">
          <a:extLst>
            <a:ext uri="{FF2B5EF4-FFF2-40B4-BE49-F238E27FC236}">
              <a16:creationId xmlns:a16="http://schemas.microsoft.com/office/drawing/2014/main" id="{56516A98-DE20-41C3-A188-15C059DAE75A}"/>
            </a:ext>
          </a:extLst>
        </xdr:cNvPr>
        <xdr:cNvSpPr/>
      </xdr:nvSpPr>
      <xdr:spPr>
        <a:xfrm>
          <a:off x="11546816" y="15123186"/>
          <a:ext cx="548137" cy="4043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D6D2132-E239-40FA-8A1D-E80273808CB6}" type="TxLink">
            <a:rPr lang="en-US" sz="1800" b="1" i="0" u="none" strike="noStrike">
              <a:solidFill>
                <a:srgbClr val="1E3A6B"/>
              </a:solidFill>
              <a:latin typeface="Aptos"/>
            </a:rPr>
            <a:pPr algn="l"/>
            <a:t>12%</a:t>
          </a:fld>
          <a:endParaRPr lang="es-MX" sz="1800" b="1">
            <a:solidFill>
              <a:srgbClr val="1E3A6B"/>
            </a:solidFill>
          </a:endParaRPr>
        </a:p>
      </xdr:txBody>
    </xdr:sp>
    <xdr:clientData/>
  </xdr:twoCellAnchor>
  <xdr:twoCellAnchor>
    <xdr:from>
      <xdr:col>23</xdr:col>
      <xdr:colOff>215659</xdr:colOff>
      <xdr:row>65</xdr:row>
      <xdr:rowOff>242618</xdr:rowOff>
    </xdr:from>
    <xdr:to>
      <xdr:col>27</xdr:col>
      <xdr:colOff>152758</xdr:colOff>
      <xdr:row>67</xdr:row>
      <xdr:rowOff>233632</xdr:rowOff>
    </xdr:to>
    <xdr:sp macro="" textlink="$D$66">
      <xdr:nvSpPr>
        <xdr:cNvPr id="23" name="Rectángulo 22">
          <a:extLst>
            <a:ext uri="{FF2B5EF4-FFF2-40B4-BE49-F238E27FC236}">
              <a16:creationId xmlns:a16="http://schemas.microsoft.com/office/drawing/2014/main" id="{D76F9501-3877-40D2-AFD3-33E113E3D5C7}"/>
            </a:ext>
          </a:extLst>
        </xdr:cNvPr>
        <xdr:cNvSpPr/>
      </xdr:nvSpPr>
      <xdr:spPr>
        <a:xfrm>
          <a:off x="8743230" y="16192500"/>
          <a:ext cx="1824127" cy="3504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C98F5F89-270D-4EE9-90B6-C0AE9AC869CF}" type="TxLink">
            <a:rPr lang="en-US" sz="1200" b="1" i="0" u="none" strike="noStrike">
              <a:solidFill>
                <a:srgbClr val="1E3A6B"/>
              </a:solidFill>
              <a:latin typeface="Aptos"/>
            </a:rPr>
            <a:pPr algn="l"/>
            <a:t>Resultados a 30 de junio</a:t>
          </a:fld>
          <a:endParaRPr lang="es-MX" sz="1200"/>
        </a:p>
      </xdr:txBody>
    </xdr:sp>
    <xdr:clientData/>
  </xdr:twoCellAnchor>
  <xdr:twoCellAnchor>
    <xdr:from>
      <xdr:col>28</xdr:col>
      <xdr:colOff>89495</xdr:colOff>
      <xdr:row>65</xdr:row>
      <xdr:rowOff>233272</xdr:rowOff>
    </xdr:from>
    <xdr:to>
      <xdr:col>30</xdr:col>
      <xdr:colOff>862639</xdr:colOff>
      <xdr:row>67</xdr:row>
      <xdr:rowOff>224286</xdr:rowOff>
    </xdr:to>
    <xdr:sp macro="" textlink="$D$68">
      <xdr:nvSpPr>
        <xdr:cNvPr id="24" name="Rectángulo 23">
          <a:extLst>
            <a:ext uri="{FF2B5EF4-FFF2-40B4-BE49-F238E27FC236}">
              <a16:creationId xmlns:a16="http://schemas.microsoft.com/office/drawing/2014/main" id="{AD926DB1-D26F-4F15-A140-407B007B4B7F}"/>
            </a:ext>
          </a:extLst>
        </xdr:cNvPr>
        <xdr:cNvSpPr/>
      </xdr:nvSpPr>
      <xdr:spPr>
        <a:xfrm>
          <a:off x="10791641" y="16183154"/>
          <a:ext cx="2040149" cy="3504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286F2C09-425C-41C5-B252-01F30AFED79C}" type="TxLink">
            <a:rPr lang="en-US" sz="1200" b="1" i="0" u="none" strike="noStrike">
              <a:solidFill>
                <a:srgbClr val="1E3A6B"/>
              </a:solidFill>
              <a:latin typeface="Aptos"/>
            </a:rPr>
            <a:pPr algn="l"/>
            <a:t>Resultados a 31 de diciembre</a:t>
          </a:fld>
          <a:endParaRPr lang="es-MX" sz="1400"/>
        </a:p>
      </xdr:txBody>
    </xdr:sp>
    <xdr:clientData/>
  </xdr:twoCellAnchor>
  <xdr:twoCellAnchor>
    <xdr:from>
      <xdr:col>22</xdr:col>
      <xdr:colOff>152758</xdr:colOff>
      <xdr:row>53</xdr:row>
      <xdr:rowOff>197691</xdr:rowOff>
    </xdr:from>
    <xdr:to>
      <xdr:col>30</xdr:col>
      <xdr:colOff>1078302</xdr:colOff>
      <xdr:row>55</xdr:row>
      <xdr:rowOff>215660</xdr:rowOff>
    </xdr:to>
    <xdr:sp macro="" textlink="$A$74">
      <xdr:nvSpPr>
        <xdr:cNvPr id="25" name="Rectángulo 24">
          <a:extLst>
            <a:ext uri="{FF2B5EF4-FFF2-40B4-BE49-F238E27FC236}">
              <a16:creationId xmlns:a16="http://schemas.microsoft.com/office/drawing/2014/main" id="{F8C1D3CB-EE74-4C1D-949E-82C55B8E8DF0}"/>
            </a:ext>
          </a:extLst>
        </xdr:cNvPr>
        <xdr:cNvSpPr/>
      </xdr:nvSpPr>
      <xdr:spPr>
        <a:xfrm>
          <a:off x="8383796" y="13928068"/>
          <a:ext cx="4663657" cy="368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2ABCE777-A024-46EC-A80D-936B029472E5}" type="TxLink">
            <a:rPr lang="en-US" sz="1600" b="1" i="0" u="none" strike="noStrike">
              <a:solidFill>
                <a:schemeClr val="tx1">
                  <a:lumMod val="50000"/>
                  <a:lumOff val="50000"/>
                </a:schemeClr>
              </a:solidFill>
              <a:latin typeface="Aptos"/>
            </a:rPr>
            <a:pPr algn="ctr"/>
            <a:t>Seguimiento estrategia de rendición de cuentas 2024</a:t>
          </a:fld>
          <a:endParaRPr lang="es-MX" sz="1600" b="1">
            <a:solidFill>
              <a:schemeClr val="tx1">
                <a:lumMod val="50000"/>
                <a:lumOff val="50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600076</xdr:colOff>
      <xdr:row>0</xdr:row>
      <xdr:rowOff>47626</xdr:rowOff>
    </xdr:from>
    <xdr:to>
      <xdr:col>2</xdr:col>
      <xdr:colOff>628650</xdr:colOff>
      <xdr:row>2</xdr:row>
      <xdr:rowOff>171224</xdr:rowOff>
    </xdr:to>
    <xdr:pic>
      <xdr:nvPicPr>
        <xdr:cNvPr id="6" name="Imagen 5">
          <a:extLst>
            <a:ext uri="{FF2B5EF4-FFF2-40B4-BE49-F238E27FC236}">
              <a16:creationId xmlns:a16="http://schemas.microsoft.com/office/drawing/2014/main" id="{DB31B641-995C-41A7-9C73-EB455EF04A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6" y="47626"/>
          <a:ext cx="2152649" cy="637948"/>
        </a:xfrm>
        <a:prstGeom prst="rect">
          <a:avLst/>
        </a:prstGeom>
      </xdr:spPr>
    </xdr:pic>
    <xdr:clientData/>
  </xdr:twoCellAnchor>
  <xdr:twoCellAnchor>
    <xdr:from>
      <xdr:col>3</xdr:col>
      <xdr:colOff>180975</xdr:colOff>
      <xdr:row>16</xdr:row>
      <xdr:rowOff>195262</xdr:rowOff>
    </xdr:from>
    <xdr:to>
      <xdr:col>7</xdr:col>
      <xdr:colOff>409575</xdr:colOff>
      <xdr:row>21</xdr:row>
      <xdr:rowOff>209550</xdr:rowOff>
    </xdr:to>
    <xdr:graphicFrame macro="">
      <xdr:nvGraphicFramePr>
        <xdr:cNvPr id="7" name="Gráfico 6">
          <a:extLst>
            <a:ext uri="{FF2B5EF4-FFF2-40B4-BE49-F238E27FC236}">
              <a16:creationId xmlns:a16="http://schemas.microsoft.com/office/drawing/2014/main" id="{EB2FE073-DD24-4AA5-8D46-1373E0FA1B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438151</xdr:colOff>
      <xdr:row>17</xdr:row>
      <xdr:rowOff>209550</xdr:rowOff>
    </xdr:from>
    <xdr:to>
      <xdr:col>9</xdr:col>
      <xdr:colOff>581025</xdr:colOff>
      <xdr:row>22</xdr:row>
      <xdr:rowOff>28575</xdr:rowOff>
    </xdr:to>
    <xdr:grpSp>
      <xdr:nvGrpSpPr>
        <xdr:cNvPr id="13" name="Grupo 12">
          <a:extLst>
            <a:ext uri="{FF2B5EF4-FFF2-40B4-BE49-F238E27FC236}">
              <a16:creationId xmlns:a16="http://schemas.microsoft.com/office/drawing/2014/main" id="{7C58F4A0-47BE-451E-9385-65C4151C1019}"/>
            </a:ext>
          </a:extLst>
        </xdr:cNvPr>
        <xdr:cNvGrpSpPr/>
      </xdr:nvGrpSpPr>
      <xdr:grpSpPr>
        <a:xfrm>
          <a:off x="6372226" y="4000500"/>
          <a:ext cx="1666874" cy="1581150"/>
          <a:chOff x="6372226" y="4000500"/>
          <a:chExt cx="1666874" cy="1581150"/>
        </a:xfrm>
      </xdr:grpSpPr>
      <xdr:graphicFrame macro="">
        <xdr:nvGraphicFramePr>
          <xdr:cNvPr id="8" name="Gráfico 7">
            <a:extLst>
              <a:ext uri="{FF2B5EF4-FFF2-40B4-BE49-F238E27FC236}">
                <a16:creationId xmlns:a16="http://schemas.microsoft.com/office/drawing/2014/main" id="{C3AE2608-4469-4799-9FAE-7CFCE581F638}"/>
              </a:ext>
            </a:extLst>
          </xdr:cNvPr>
          <xdr:cNvGraphicFramePr/>
        </xdr:nvGraphicFramePr>
        <xdr:xfrm>
          <a:off x="6372226" y="4000500"/>
          <a:ext cx="1666874" cy="1581150"/>
        </xdr:xfrm>
        <a:graphic>
          <a:graphicData uri="http://schemas.openxmlformats.org/drawingml/2006/chart">
            <c:chart xmlns:c="http://schemas.openxmlformats.org/drawingml/2006/chart" xmlns:r="http://schemas.openxmlformats.org/officeDocument/2006/relationships" r:id="rId3"/>
          </a:graphicData>
        </a:graphic>
      </xdr:graphicFrame>
      <xdr:sp macro="" textlink="$C$20">
        <xdr:nvSpPr>
          <xdr:cNvPr id="9" name="Rectángulo 8">
            <a:extLst>
              <a:ext uri="{FF2B5EF4-FFF2-40B4-BE49-F238E27FC236}">
                <a16:creationId xmlns:a16="http://schemas.microsoft.com/office/drawing/2014/main" id="{9E4C34A1-2DEB-4E19-B17C-F8E1E84B8279}"/>
              </a:ext>
            </a:extLst>
          </xdr:cNvPr>
          <xdr:cNvSpPr/>
        </xdr:nvSpPr>
        <xdr:spPr>
          <a:xfrm>
            <a:off x="6991350" y="4648200"/>
            <a:ext cx="48577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59D0E7BC-FF64-48F8-BD1C-EDE08452B291}" type="TxLink">
              <a:rPr lang="en-US" sz="1000" b="1" i="0" u="none" strike="noStrike">
                <a:solidFill>
                  <a:srgbClr val="1E3A6B"/>
                </a:solidFill>
                <a:latin typeface="Work Sans"/>
              </a:rPr>
              <a:pPr algn="l"/>
              <a:t>46%</a:t>
            </a:fld>
            <a:endParaRPr lang="es-MX" sz="1100" b="1">
              <a:solidFill>
                <a:srgbClr val="1E3A6B"/>
              </a:solidFill>
            </a:endParaRPr>
          </a:p>
        </xdr:txBody>
      </xdr:sp>
    </xdr:grpSp>
    <xdr:clientData/>
  </xdr:twoCellAnchor>
  <xdr:twoCellAnchor>
    <xdr:from>
      <xdr:col>10</xdr:col>
      <xdr:colOff>66675</xdr:colOff>
      <xdr:row>16</xdr:row>
      <xdr:rowOff>190500</xdr:rowOff>
    </xdr:from>
    <xdr:to>
      <xdr:col>14</xdr:col>
      <xdr:colOff>295275</xdr:colOff>
      <xdr:row>21</xdr:row>
      <xdr:rowOff>204788</xdr:rowOff>
    </xdr:to>
    <xdr:graphicFrame macro="">
      <xdr:nvGraphicFramePr>
        <xdr:cNvPr id="10" name="Gráfico 9">
          <a:extLst>
            <a:ext uri="{FF2B5EF4-FFF2-40B4-BE49-F238E27FC236}">
              <a16:creationId xmlns:a16="http://schemas.microsoft.com/office/drawing/2014/main" id="{F1D0AE13-E371-4A91-A151-D32A6B0523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333375</xdr:colOff>
      <xdr:row>17</xdr:row>
      <xdr:rowOff>161925</xdr:rowOff>
    </xdr:from>
    <xdr:to>
      <xdr:col>16</xdr:col>
      <xdr:colOff>476249</xdr:colOff>
      <xdr:row>21</xdr:row>
      <xdr:rowOff>295275</xdr:rowOff>
    </xdr:to>
    <xdr:grpSp>
      <xdr:nvGrpSpPr>
        <xdr:cNvPr id="14" name="Grupo 13">
          <a:extLst>
            <a:ext uri="{FF2B5EF4-FFF2-40B4-BE49-F238E27FC236}">
              <a16:creationId xmlns:a16="http://schemas.microsoft.com/office/drawing/2014/main" id="{B93FBC72-24F9-4CAC-B637-8EB4C38DDDCC}"/>
            </a:ext>
          </a:extLst>
        </xdr:cNvPr>
        <xdr:cNvGrpSpPr/>
      </xdr:nvGrpSpPr>
      <xdr:grpSpPr>
        <a:xfrm>
          <a:off x="11601450" y="3952875"/>
          <a:ext cx="1666874" cy="1581150"/>
          <a:chOff x="11601450" y="3724275"/>
          <a:chExt cx="1666874" cy="1581150"/>
        </a:xfrm>
      </xdr:grpSpPr>
      <xdr:graphicFrame macro="">
        <xdr:nvGraphicFramePr>
          <xdr:cNvPr id="11" name="Gráfico 10">
            <a:extLst>
              <a:ext uri="{FF2B5EF4-FFF2-40B4-BE49-F238E27FC236}">
                <a16:creationId xmlns:a16="http://schemas.microsoft.com/office/drawing/2014/main" id="{8B897ED3-03C5-4530-818D-C43A69636AA8}"/>
              </a:ext>
            </a:extLst>
          </xdr:cNvPr>
          <xdr:cNvGraphicFramePr>
            <a:graphicFrameLocks/>
          </xdr:cNvGraphicFramePr>
        </xdr:nvGraphicFramePr>
        <xdr:xfrm>
          <a:off x="11601450" y="3724275"/>
          <a:ext cx="1666874" cy="1581150"/>
        </xdr:xfrm>
        <a:graphic>
          <a:graphicData uri="http://schemas.openxmlformats.org/drawingml/2006/chart">
            <c:chart xmlns:c="http://schemas.openxmlformats.org/drawingml/2006/chart" xmlns:r="http://schemas.openxmlformats.org/officeDocument/2006/relationships" r:id="rId5"/>
          </a:graphicData>
        </a:graphic>
      </xdr:graphicFrame>
      <xdr:sp macro="" textlink="$C$21">
        <xdr:nvSpPr>
          <xdr:cNvPr id="12" name="Rectángulo 11">
            <a:extLst>
              <a:ext uri="{FF2B5EF4-FFF2-40B4-BE49-F238E27FC236}">
                <a16:creationId xmlns:a16="http://schemas.microsoft.com/office/drawing/2014/main" id="{973F6CA1-1416-450A-ACC8-758D29DB7E98}"/>
              </a:ext>
            </a:extLst>
          </xdr:cNvPr>
          <xdr:cNvSpPr/>
        </xdr:nvSpPr>
        <xdr:spPr>
          <a:xfrm>
            <a:off x="12211050" y="4400550"/>
            <a:ext cx="48577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fld id="{1E93CD4C-37B2-4A1A-9C52-1FA13ADD5206}" type="TxLink">
              <a:rPr lang="en-US" sz="1000" b="1" i="0" u="none" strike="noStrike">
                <a:solidFill>
                  <a:srgbClr val="000000"/>
                </a:solidFill>
                <a:latin typeface="Work Sans"/>
              </a:rPr>
              <a:pPr algn="ctr"/>
              <a:t>6%</a:t>
            </a:fld>
            <a:endParaRPr lang="es-MX" sz="1100" b="1">
              <a:solidFill>
                <a:srgbClr val="1E3A6B"/>
              </a:solidFill>
            </a:endParaRPr>
          </a:p>
        </xdr:txBody>
      </xdr:sp>
    </xdr:grpSp>
    <xdr:clientData/>
  </xdr:twoCellAnchor>
  <xdr:twoCellAnchor>
    <xdr:from>
      <xdr:col>7</xdr:col>
      <xdr:colOff>323849</xdr:colOff>
      <xdr:row>17</xdr:row>
      <xdr:rowOff>85725</xdr:rowOff>
    </xdr:from>
    <xdr:to>
      <xdr:col>9</xdr:col>
      <xdr:colOff>676274</xdr:colOff>
      <xdr:row>18</xdr:row>
      <xdr:rowOff>28575</xdr:rowOff>
    </xdr:to>
    <xdr:sp macro="" textlink="">
      <xdr:nvSpPr>
        <xdr:cNvPr id="15" name="Rectángulo 14">
          <a:extLst>
            <a:ext uri="{FF2B5EF4-FFF2-40B4-BE49-F238E27FC236}">
              <a16:creationId xmlns:a16="http://schemas.microsoft.com/office/drawing/2014/main" id="{E1BA6A8F-623A-4CA1-80C3-597C4818EEBF}"/>
            </a:ext>
          </a:extLst>
        </xdr:cNvPr>
        <xdr:cNvSpPr/>
      </xdr:nvSpPr>
      <xdr:spPr>
        <a:xfrm>
          <a:off x="6257924" y="3876675"/>
          <a:ext cx="1876425" cy="3048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000" b="1">
              <a:solidFill>
                <a:srgbClr val="1E3A6B"/>
              </a:solidFill>
              <a:latin typeface="Work Sans" pitchFamily="2" charset="0"/>
            </a:rPr>
            <a:t>Avance</a:t>
          </a:r>
          <a:r>
            <a:rPr lang="es-MX" sz="1000" b="1" baseline="0">
              <a:solidFill>
                <a:srgbClr val="1E3A6B"/>
              </a:solidFill>
              <a:latin typeface="Work Sans" pitchFamily="2" charset="0"/>
            </a:rPr>
            <a:t> primer semestre</a:t>
          </a:r>
          <a:endParaRPr lang="es-MX" sz="1000" b="1">
            <a:solidFill>
              <a:srgbClr val="1E3A6B"/>
            </a:solidFill>
            <a:latin typeface="Work Sans" pitchFamily="2" charset="0"/>
          </a:endParaRPr>
        </a:p>
      </xdr:txBody>
    </xdr:sp>
    <xdr:clientData/>
  </xdr:twoCellAnchor>
  <xdr:twoCellAnchor>
    <xdr:from>
      <xdr:col>14</xdr:col>
      <xdr:colOff>190499</xdr:colOff>
      <xdr:row>17</xdr:row>
      <xdr:rowOff>66675</xdr:rowOff>
    </xdr:from>
    <xdr:to>
      <xdr:col>16</xdr:col>
      <xdr:colOff>542924</xdr:colOff>
      <xdr:row>18</xdr:row>
      <xdr:rowOff>9525</xdr:rowOff>
    </xdr:to>
    <xdr:sp macro="" textlink="">
      <xdr:nvSpPr>
        <xdr:cNvPr id="16" name="Rectángulo 15">
          <a:extLst>
            <a:ext uri="{FF2B5EF4-FFF2-40B4-BE49-F238E27FC236}">
              <a16:creationId xmlns:a16="http://schemas.microsoft.com/office/drawing/2014/main" id="{CB37A912-E2E5-47DC-8A6E-96AB78114493}"/>
            </a:ext>
          </a:extLst>
        </xdr:cNvPr>
        <xdr:cNvSpPr/>
      </xdr:nvSpPr>
      <xdr:spPr>
        <a:xfrm>
          <a:off x="11458574" y="3857625"/>
          <a:ext cx="1876425" cy="3048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000" b="1">
              <a:solidFill>
                <a:srgbClr val="1E3A6B"/>
              </a:solidFill>
              <a:latin typeface="Work Sans" pitchFamily="2" charset="0"/>
            </a:rPr>
            <a:t>Avance</a:t>
          </a:r>
          <a:r>
            <a:rPr lang="es-MX" sz="1000" b="1" baseline="0">
              <a:solidFill>
                <a:srgbClr val="1E3A6B"/>
              </a:solidFill>
              <a:latin typeface="Work Sans" pitchFamily="2" charset="0"/>
            </a:rPr>
            <a:t> segundo semestre</a:t>
          </a:r>
          <a:endParaRPr lang="es-MX" sz="1000" b="1">
            <a:solidFill>
              <a:srgbClr val="1E3A6B"/>
            </a:solidFill>
            <a:latin typeface="Work Sans"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2623-8E07-4489-965D-0B155FE79ADF}">
  <dimension ref="A1:T22"/>
  <sheetViews>
    <sheetView zoomScale="87" zoomScaleNormal="87" workbookViewId="0">
      <selection activeCell="J10" sqref="J10:L13"/>
    </sheetView>
  </sheetViews>
  <sheetFormatPr baseColWidth="10" defaultColWidth="0" defaultRowHeight="15" zeroHeight="1" x14ac:dyDescent="0.25"/>
  <cols>
    <col min="1" max="8" width="11.42578125" style="5" customWidth="1"/>
    <col min="9" max="9" width="5.42578125" style="5" customWidth="1"/>
    <col min="10" max="14" width="11.42578125" style="5" customWidth="1"/>
    <col min="15" max="15" width="2.7109375" style="5" customWidth="1"/>
    <col min="16" max="19" width="11.42578125" style="5" customWidth="1"/>
    <col min="20" max="20" width="1.5703125" style="1" customWidth="1"/>
    <col min="21" max="16384" width="11.42578125" style="5" hidden="1"/>
  </cols>
  <sheetData>
    <row r="1" spans="10:12" x14ac:dyDescent="0.25"/>
    <row r="2" spans="10:12" x14ac:dyDescent="0.25"/>
    <row r="3" spans="10:12" x14ac:dyDescent="0.25"/>
    <row r="4" spans="10:12" ht="15.75" thickBot="1" x14ac:dyDescent="0.3"/>
    <row r="5" spans="10:12" x14ac:dyDescent="0.25">
      <c r="J5" s="186" t="s">
        <v>23</v>
      </c>
      <c r="K5" s="187"/>
      <c r="L5" s="188"/>
    </row>
    <row r="6" spans="10:12" x14ac:dyDescent="0.25">
      <c r="J6" s="189"/>
      <c r="K6" s="190"/>
      <c r="L6" s="191"/>
    </row>
    <row r="7" spans="10:12" x14ac:dyDescent="0.25">
      <c r="J7" s="189"/>
      <c r="K7" s="190"/>
      <c r="L7" s="191"/>
    </row>
    <row r="8" spans="10:12" ht="15.75" thickBot="1" x14ac:dyDescent="0.3">
      <c r="J8" s="192"/>
      <c r="K8" s="193"/>
      <c r="L8" s="194"/>
    </row>
    <row r="9" spans="10:12" ht="15.75" thickBot="1" x14ac:dyDescent="0.3"/>
    <row r="10" spans="10:12" x14ac:dyDescent="0.25">
      <c r="J10" s="195" t="s">
        <v>199</v>
      </c>
      <c r="K10" s="187"/>
      <c r="L10" s="196"/>
    </row>
    <row r="11" spans="10:12" x14ac:dyDescent="0.25">
      <c r="J11" s="189"/>
      <c r="K11" s="190"/>
      <c r="L11" s="197"/>
    </row>
    <row r="12" spans="10:12" x14ac:dyDescent="0.25">
      <c r="J12" s="189"/>
      <c r="K12" s="190"/>
      <c r="L12" s="197"/>
    </row>
    <row r="13" spans="10:12" ht="15.75" thickBot="1" x14ac:dyDescent="0.3">
      <c r="J13" s="198"/>
      <c r="K13" s="199"/>
      <c r="L13" s="200"/>
    </row>
    <row r="14" spans="10:12" ht="15.75" thickBot="1" x14ac:dyDescent="0.3"/>
    <row r="15" spans="10:12" x14ac:dyDescent="0.25">
      <c r="J15" s="195" t="s">
        <v>200</v>
      </c>
      <c r="K15" s="187"/>
      <c r="L15" s="201"/>
    </row>
    <row r="16" spans="10:12" x14ac:dyDescent="0.25">
      <c r="J16" s="189"/>
      <c r="K16" s="190"/>
      <c r="L16" s="202"/>
    </row>
    <row r="17" spans="1:19" x14ac:dyDescent="0.25">
      <c r="J17" s="189"/>
      <c r="K17" s="190"/>
      <c r="L17" s="202"/>
    </row>
    <row r="18" spans="1:19" ht="15.75" thickBot="1" x14ac:dyDescent="0.3">
      <c r="J18" s="203"/>
      <c r="K18" s="204"/>
      <c r="L18" s="205"/>
    </row>
    <row r="19" spans="1:19" x14ac:dyDescent="0.25"/>
    <row r="20" spans="1:19" x14ac:dyDescent="0.25"/>
    <row r="21" spans="1:19" x14ac:dyDescent="0.25"/>
    <row r="22" spans="1:19" ht="6.75" customHeight="1" x14ac:dyDescent="0.25">
      <c r="A22" s="1"/>
      <c r="B22" s="1"/>
      <c r="C22" s="1"/>
      <c r="D22" s="1"/>
      <c r="E22" s="1"/>
      <c r="F22" s="1"/>
      <c r="G22" s="1"/>
      <c r="H22" s="1"/>
      <c r="I22" s="1"/>
      <c r="J22" s="1"/>
      <c r="K22" s="1"/>
      <c r="L22" s="1"/>
      <c r="M22" s="1"/>
      <c r="N22" s="1"/>
      <c r="O22" s="1"/>
      <c r="P22" s="1"/>
      <c r="Q22" s="1"/>
      <c r="R22" s="1"/>
      <c r="S22" s="1"/>
    </row>
  </sheetData>
  <mergeCells count="3">
    <mergeCell ref="J5:L8"/>
    <mergeCell ref="J10:L13"/>
    <mergeCell ref="J15:L18"/>
  </mergeCells>
  <pageMargins left="0.7" right="0.7" top="0.75" bottom="0.75" header="0.3" footer="0.3"/>
  <pageSetup paperSize="9" scale="4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DE036-2C24-4922-901C-52C25D6159C3}">
  <dimension ref="A1:G15"/>
  <sheetViews>
    <sheetView workbookViewId="0">
      <selection activeCell="B12" sqref="B12"/>
    </sheetView>
  </sheetViews>
  <sheetFormatPr baseColWidth="10" defaultColWidth="0" defaultRowHeight="0" customHeight="1" zeroHeight="1" x14ac:dyDescent="0.25"/>
  <cols>
    <col min="1" max="1" width="12.42578125" style="3" customWidth="1"/>
    <col min="2" max="2" width="63" style="3" customWidth="1"/>
    <col min="3" max="3" width="30.28515625" style="4" customWidth="1"/>
    <col min="4" max="4" width="23.5703125" style="4" customWidth="1"/>
    <col min="5" max="5" width="19.5703125" style="3" customWidth="1"/>
    <col min="6" max="6" width="41" style="7" customWidth="1"/>
    <col min="7" max="7" width="2.42578125" style="3" customWidth="1"/>
    <col min="8" max="16384" width="11.42578125" style="3" hidden="1"/>
  </cols>
  <sheetData>
    <row r="1" spans="1:6" ht="93" customHeight="1" x14ac:dyDescent="0.25">
      <c r="A1" s="212"/>
      <c r="B1" s="212"/>
      <c r="C1" s="212"/>
      <c r="D1" s="212"/>
      <c r="E1" s="212"/>
      <c r="F1" s="212"/>
    </row>
    <row r="2" spans="1:6" s="6" customFormat="1" ht="23.25" customHeight="1" x14ac:dyDescent="0.25">
      <c r="A2" s="10" t="s">
        <v>1</v>
      </c>
      <c r="B2" s="10" t="s">
        <v>0</v>
      </c>
      <c r="C2" s="10" t="s">
        <v>2</v>
      </c>
      <c r="D2" s="10" t="s">
        <v>3</v>
      </c>
      <c r="E2" s="10" t="s">
        <v>4</v>
      </c>
      <c r="F2" s="10" t="s">
        <v>5</v>
      </c>
    </row>
    <row r="3" spans="1:6" s="2" customFormat="1" ht="79.5" customHeight="1" x14ac:dyDescent="0.25">
      <c r="A3" s="206" t="s">
        <v>6</v>
      </c>
      <c r="B3" s="11" t="s">
        <v>221</v>
      </c>
      <c r="C3" s="12" t="s">
        <v>8</v>
      </c>
      <c r="D3" s="13" t="s">
        <v>9</v>
      </c>
      <c r="E3" s="14" t="s">
        <v>24</v>
      </c>
      <c r="F3" s="15" t="s">
        <v>11</v>
      </c>
    </row>
    <row r="4" spans="1:6" ht="79.5" customHeight="1" x14ac:dyDescent="0.25">
      <c r="A4" s="206"/>
      <c r="B4" s="11" t="s">
        <v>222</v>
      </c>
      <c r="C4" s="12" t="s">
        <v>25</v>
      </c>
      <c r="D4" s="13" t="s">
        <v>10</v>
      </c>
      <c r="E4" s="19" t="s">
        <v>224</v>
      </c>
      <c r="F4" s="15" t="s">
        <v>225</v>
      </c>
    </row>
    <row r="5" spans="1:6" ht="79.5" customHeight="1" x14ac:dyDescent="0.25">
      <c r="A5" s="206"/>
      <c r="B5" s="11" t="s">
        <v>7</v>
      </c>
      <c r="C5" s="16" t="s">
        <v>12</v>
      </c>
      <c r="D5" s="13" t="s">
        <v>10</v>
      </c>
      <c r="E5" s="13" t="s">
        <v>26</v>
      </c>
      <c r="F5" s="15" t="s">
        <v>13</v>
      </c>
    </row>
    <row r="6" spans="1:6" ht="79.5" customHeight="1" x14ac:dyDescent="0.25">
      <c r="A6" s="206"/>
      <c r="B6" s="12" t="s">
        <v>226</v>
      </c>
      <c r="C6" s="12" t="s">
        <v>14</v>
      </c>
      <c r="D6" s="13" t="s">
        <v>9</v>
      </c>
      <c r="E6" s="13" t="s">
        <v>27</v>
      </c>
      <c r="F6" s="15" t="s">
        <v>15</v>
      </c>
    </row>
    <row r="7" spans="1:6" ht="79.5" customHeight="1" x14ac:dyDescent="0.25">
      <c r="A7" s="207" t="s">
        <v>16</v>
      </c>
      <c r="B7" s="12" t="s">
        <v>227</v>
      </c>
      <c r="C7" s="12" t="s">
        <v>228</v>
      </c>
      <c r="D7" s="13" t="s">
        <v>229</v>
      </c>
      <c r="E7" s="20" t="s">
        <v>230</v>
      </c>
      <c r="F7" s="15" t="s">
        <v>18</v>
      </c>
    </row>
    <row r="8" spans="1:6" ht="79.5" customHeight="1" x14ac:dyDescent="0.25">
      <c r="A8" s="207"/>
      <c r="B8" s="12" t="s">
        <v>231</v>
      </c>
      <c r="C8" s="12" t="s">
        <v>201</v>
      </c>
      <c r="D8" s="13" t="s">
        <v>9</v>
      </c>
      <c r="E8" s="13" t="s">
        <v>28</v>
      </c>
      <c r="F8" s="15" t="s">
        <v>11</v>
      </c>
    </row>
    <row r="9" spans="1:6" ht="79.5" customHeight="1" x14ac:dyDescent="0.25">
      <c r="A9" s="208"/>
      <c r="B9" s="12" t="s">
        <v>232</v>
      </c>
      <c r="C9" s="16" t="s">
        <v>17</v>
      </c>
      <c r="D9" s="13" t="s">
        <v>9</v>
      </c>
      <c r="E9" s="13" t="s">
        <v>29</v>
      </c>
      <c r="F9" s="15" t="s">
        <v>18</v>
      </c>
    </row>
    <row r="10" spans="1:6" ht="79.5" customHeight="1" x14ac:dyDescent="0.25">
      <c r="A10" s="209" t="s">
        <v>22</v>
      </c>
      <c r="B10" s="12" t="s">
        <v>233</v>
      </c>
      <c r="C10" s="16" t="s">
        <v>12</v>
      </c>
      <c r="D10" s="13" t="s">
        <v>19</v>
      </c>
      <c r="E10" s="13" t="s">
        <v>30</v>
      </c>
      <c r="F10" s="15" t="s">
        <v>20</v>
      </c>
    </row>
    <row r="11" spans="1:6" ht="79.5" customHeight="1" x14ac:dyDescent="0.25">
      <c r="A11" s="210"/>
      <c r="B11" s="12" t="s">
        <v>234</v>
      </c>
      <c r="C11" s="16" t="s">
        <v>12</v>
      </c>
      <c r="D11" s="13" t="s">
        <v>21</v>
      </c>
      <c r="E11" s="17" t="s">
        <v>235</v>
      </c>
      <c r="F11" s="15" t="s">
        <v>20</v>
      </c>
    </row>
    <row r="12" spans="1:6" ht="79.5" customHeight="1" x14ac:dyDescent="0.25">
      <c r="A12" s="210"/>
      <c r="B12" s="12" t="s">
        <v>223</v>
      </c>
      <c r="C12" s="16" t="s">
        <v>12</v>
      </c>
      <c r="D12" s="13" t="s">
        <v>21</v>
      </c>
      <c r="E12" s="13" t="s">
        <v>31</v>
      </c>
      <c r="F12" s="15" t="s">
        <v>20</v>
      </c>
    </row>
    <row r="13" spans="1:6" ht="79.5" customHeight="1" x14ac:dyDescent="0.25">
      <c r="A13" s="210"/>
      <c r="B13" s="12" t="s">
        <v>236</v>
      </c>
      <c r="C13" s="12" t="s">
        <v>237</v>
      </c>
      <c r="D13" s="13" t="s">
        <v>9</v>
      </c>
      <c r="E13" s="13" t="s">
        <v>238</v>
      </c>
      <c r="F13" s="15" t="s">
        <v>20</v>
      </c>
    </row>
    <row r="14" spans="1:6" ht="79.5" customHeight="1" x14ac:dyDescent="0.25">
      <c r="A14" s="211"/>
      <c r="B14" s="12" t="s">
        <v>239</v>
      </c>
      <c r="C14" s="16" t="s">
        <v>12</v>
      </c>
      <c r="D14" s="13" t="s">
        <v>21</v>
      </c>
      <c r="E14" s="18" t="s">
        <v>26</v>
      </c>
      <c r="F14" s="15" t="s">
        <v>32</v>
      </c>
    </row>
    <row r="15" spans="1:6" ht="13.5" x14ac:dyDescent="0.25"/>
  </sheetData>
  <mergeCells count="4">
    <mergeCell ref="A3:A6"/>
    <mergeCell ref="A7:A9"/>
    <mergeCell ref="A10:A14"/>
    <mergeCell ref="A1:F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6283B-AD5C-47F8-B239-093C55D7395D}">
  <sheetPr filterMode="1"/>
  <dimension ref="A1:H143"/>
  <sheetViews>
    <sheetView tabSelected="1" topLeftCell="B1" zoomScaleNormal="100" workbookViewId="0">
      <selection activeCell="C31" sqref="C31"/>
    </sheetView>
  </sheetViews>
  <sheetFormatPr baseColWidth="10" defaultColWidth="11.42578125" defaultRowHeight="0" customHeight="1" zeroHeight="1" x14ac:dyDescent="0.25"/>
  <cols>
    <col min="1" max="1" width="24.140625" style="31" customWidth="1"/>
    <col min="2" max="2" width="105.140625" style="32" customWidth="1"/>
    <col min="3" max="3" width="24.85546875" style="31" customWidth="1"/>
    <col min="4" max="4" width="20.140625" style="31" customWidth="1"/>
    <col min="5" max="5" width="17.28515625" style="31" customWidth="1"/>
    <col min="6" max="6" width="136.28515625" style="33" customWidth="1"/>
    <col min="7" max="7" width="5.140625" style="4" customWidth="1"/>
    <col min="8" max="8" width="5.140625" style="182" customWidth="1"/>
    <col min="9" max="16384" width="11.42578125" style="3"/>
  </cols>
  <sheetData>
    <row r="1" spans="1:8" s="44" customFormat="1" ht="93" customHeight="1" x14ac:dyDescent="0.3">
      <c r="A1" s="213"/>
      <c r="B1" s="213"/>
      <c r="C1" s="213"/>
      <c r="D1" s="213"/>
      <c r="E1" s="213"/>
      <c r="F1" s="213"/>
      <c r="G1" s="213"/>
      <c r="H1" s="213"/>
    </row>
    <row r="2" spans="1:8" s="163" customFormat="1" ht="37.5" customHeight="1" x14ac:dyDescent="0.25">
      <c r="A2" s="161" t="s">
        <v>81</v>
      </c>
      <c r="B2" s="161" t="s">
        <v>61</v>
      </c>
      <c r="C2" s="161" t="s">
        <v>33</v>
      </c>
      <c r="D2" s="161" t="s">
        <v>34</v>
      </c>
      <c r="E2" s="161" t="s">
        <v>35</v>
      </c>
      <c r="F2" s="162" t="s">
        <v>36</v>
      </c>
      <c r="G2" s="162"/>
      <c r="H2" s="177"/>
    </row>
    <row r="3" spans="1:8" ht="64.5" hidden="1" customHeight="1" x14ac:dyDescent="0.25">
      <c r="A3" s="18" t="s">
        <v>38</v>
      </c>
      <c r="B3" s="11" t="s">
        <v>78</v>
      </c>
      <c r="C3" s="15" t="s">
        <v>63</v>
      </c>
      <c r="D3" s="15" t="s">
        <v>65</v>
      </c>
      <c r="E3" s="26" t="s">
        <v>72</v>
      </c>
      <c r="F3" s="184" t="s">
        <v>390</v>
      </c>
      <c r="G3" s="13">
        <v>90</v>
      </c>
      <c r="H3" s="178" t="s">
        <v>284</v>
      </c>
    </row>
    <row r="4" spans="1:8" ht="64.5" hidden="1" customHeight="1" x14ac:dyDescent="0.25">
      <c r="A4" s="18" t="s">
        <v>38</v>
      </c>
      <c r="B4" s="11" t="s">
        <v>97</v>
      </c>
      <c r="C4" s="25" t="s">
        <v>63</v>
      </c>
      <c r="D4" s="15" t="s">
        <v>64</v>
      </c>
      <c r="E4" s="15" t="s">
        <v>74</v>
      </c>
      <c r="F4" s="15"/>
      <c r="G4" s="13"/>
      <c r="H4" s="178"/>
    </row>
    <row r="5" spans="1:8" ht="64.5" hidden="1" customHeight="1" x14ac:dyDescent="0.25">
      <c r="A5" s="18" t="s">
        <v>38</v>
      </c>
      <c r="B5" s="12" t="s">
        <v>79</v>
      </c>
      <c r="C5" s="15" t="s">
        <v>63</v>
      </c>
      <c r="D5" s="15" t="s">
        <v>64</v>
      </c>
      <c r="E5" s="15" t="s">
        <v>75</v>
      </c>
      <c r="F5" s="15"/>
      <c r="G5" s="13"/>
      <c r="H5" s="178"/>
    </row>
    <row r="6" spans="1:8" ht="64.5" hidden="1" customHeight="1" x14ac:dyDescent="0.25">
      <c r="A6" s="18" t="s">
        <v>38</v>
      </c>
      <c r="B6" s="12" t="s">
        <v>80</v>
      </c>
      <c r="C6" s="15" t="s">
        <v>62</v>
      </c>
      <c r="D6" s="15" t="s">
        <v>64</v>
      </c>
      <c r="E6" s="15" t="s">
        <v>76</v>
      </c>
      <c r="F6" s="15"/>
      <c r="G6" s="13"/>
      <c r="H6" s="178"/>
    </row>
    <row r="7" spans="1:8" ht="64.5" hidden="1" customHeight="1" x14ac:dyDescent="0.25">
      <c r="A7" s="13" t="s">
        <v>39</v>
      </c>
      <c r="B7" s="12" t="s">
        <v>82</v>
      </c>
      <c r="C7" s="25" t="s">
        <v>62</v>
      </c>
      <c r="D7" s="15" t="s">
        <v>64</v>
      </c>
      <c r="E7" s="15" t="s">
        <v>69</v>
      </c>
      <c r="F7" s="15" t="s">
        <v>283</v>
      </c>
      <c r="G7" s="13">
        <v>90</v>
      </c>
      <c r="H7" s="178" t="s">
        <v>284</v>
      </c>
    </row>
    <row r="8" spans="1:8" ht="64.5" hidden="1" customHeight="1" x14ac:dyDescent="0.25">
      <c r="A8" s="13" t="s">
        <v>39</v>
      </c>
      <c r="B8" s="12" t="s">
        <v>83</v>
      </c>
      <c r="C8" s="25" t="s">
        <v>63</v>
      </c>
      <c r="D8" s="15" t="s">
        <v>64</v>
      </c>
      <c r="E8" s="15" t="s">
        <v>72</v>
      </c>
      <c r="F8" s="15"/>
      <c r="G8" s="13"/>
      <c r="H8" s="178"/>
    </row>
    <row r="9" spans="1:8" ht="64.5" hidden="1" customHeight="1" x14ac:dyDescent="0.25">
      <c r="A9" s="13" t="s">
        <v>39</v>
      </c>
      <c r="B9" s="12" t="s">
        <v>84</v>
      </c>
      <c r="C9" s="25" t="s">
        <v>63</v>
      </c>
      <c r="D9" s="15" t="s">
        <v>64</v>
      </c>
      <c r="E9" s="27" t="s">
        <v>73</v>
      </c>
      <c r="F9" s="15"/>
      <c r="G9" s="13"/>
      <c r="H9" s="178"/>
    </row>
    <row r="10" spans="1:8" ht="64.5" hidden="1" customHeight="1" x14ac:dyDescent="0.25">
      <c r="A10" s="13" t="s">
        <v>39</v>
      </c>
      <c r="B10" s="12" t="s">
        <v>87</v>
      </c>
      <c r="C10" s="25" t="s">
        <v>63</v>
      </c>
      <c r="D10" s="15" t="s">
        <v>64</v>
      </c>
      <c r="E10" s="27" t="s">
        <v>74</v>
      </c>
      <c r="F10" s="15"/>
      <c r="G10" s="13"/>
      <c r="H10" s="178"/>
    </row>
    <row r="11" spans="1:8" s="44" customFormat="1" ht="64.5" customHeight="1" x14ac:dyDescent="0.3">
      <c r="A11" s="164" t="s">
        <v>40</v>
      </c>
      <c r="B11" s="165" t="s">
        <v>85</v>
      </c>
      <c r="C11" s="166" t="s">
        <v>62</v>
      </c>
      <c r="D11" s="167" t="s">
        <v>64</v>
      </c>
      <c r="E11" s="168" t="s">
        <v>72</v>
      </c>
      <c r="F11" s="167"/>
      <c r="G11" s="164"/>
      <c r="H11" s="179"/>
    </row>
    <row r="12" spans="1:8" s="44" customFormat="1" ht="64.5" hidden="1" customHeight="1" x14ac:dyDescent="0.3">
      <c r="A12" s="164" t="s">
        <v>40</v>
      </c>
      <c r="B12" s="165" t="s">
        <v>90</v>
      </c>
      <c r="C12" s="166" t="s">
        <v>63</v>
      </c>
      <c r="D12" s="167" t="s">
        <v>65</v>
      </c>
      <c r="E12" s="168" t="s">
        <v>73</v>
      </c>
      <c r="F12" s="167"/>
      <c r="G12" s="164"/>
      <c r="H12" s="179"/>
    </row>
    <row r="13" spans="1:8" s="44" customFormat="1" ht="64.5" hidden="1" customHeight="1" x14ac:dyDescent="0.3">
      <c r="A13" s="164" t="s">
        <v>40</v>
      </c>
      <c r="B13" s="165" t="s">
        <v>89</v>
      </c>
      <c r="C13" s="166" t="s">
        <v>63</v>
      </c>
      <c r="D13" s="167" t="s">
        <v>64</v>
      </c>
      <c r="E13" s="168" t="s">
        <v>74</v>
      </c>
      <c r="F13" s="167"/>
      <c r="G13" s="164"/>
      <c r="H13" s="179"/>
    </row>
    <row r="14" spans="1:8" s="44" customFormat="1" ht="64.5" hidden="1" customHeight="1" x14ac:dyDescent="0.3">
      <c r="A14" s="164" t="s">
        <v>40</v>
      </c>
      <c r="B14" s="165" t="s">
        <v>88</v>
      </c>
      <c r="C14" s="166" t="s">
        <v>63</v>
      </c>
      <c r="D14" s="167" t="s">
        <v>64</v>
      </c>
      <c r="E14" s="168" t="s">
        <v>75</v>
      </c>
      <c r="F14" s="167"/>
      <c r="G14" s="164"/>
      <c r="H14" s="179" t="s">
        <v>282</v>
      </c>
    </row>
    <row r="15" spans="1:8" s="44" customFormat="1" ht="64.5" hidden="1" customHeight="1" x14ac:dyDescent="0.3">
      <c r="A15" s="164" t="s">
        <v>40</v>
      </c>
      <c r="B15" s="165" t="s">
        <v>86</v>
      </c>
      <c r="C15" s="166" t="s">
        <v>63</v>
      </c>
      <c r="D15" s="167" t="s">
        <v>64</v>
      </c>
      <c r="E15" s="168" t="s">
        <v>76</v>
      </c>
      <c r="F15" s="167"/>
      <c r="G15" s="164"/>
      <c r="H15" s="179"/>
    </row>
    <row r="16" spans="1:8" s="44" customFormat="1" ht="64.5" hidden="1" customHeight="1" x14ac:dyDescent="0.3">
      <c r="A16" s="164" t="s">
        <v>40</v>
      </c>
      <c r="B16" s="165" t="s">
        <v>91</v>
      </c>
      <c r="C16" s="166" t="s">
        <v>63</v>
      </c>
      <c r="D16" s="167" t="s">
        <v>65</v>
      </c>
      <c r="E16" s="168" t="s">
        <v>76</v>
      </c>
      <c r="F16" s="167"/>
      <c r="G16" s="164"/>
      <c r="H16" s="179"/>
    </row>
    <row r="17" spans="1:8" s="44" customFormat="1" ht="64.5" hidden="1" customHeight="1" x14ac:dyDescent="0.3">
      <c r="A17" s="164" t="s">
        <v>40</v>
      </c>
      <c r="B17" s="165" t="s">
        <v>85</v>
      </c>
      <c r="C17" s="166" t="s">
        <v>62</v>
      </c>
      <c r="D17" s="167" t="s">
        <v>64</v>
      </c>
      <c r="E17" s="168" t="s">
        <v>77</v>
      </c>
      <c r="F17" s="167"/>
      <c r="G17" s="164"/>
      <c r="H17" s="179"/>
    </row>
    <row r="18" spans="1:8" ht="64.5" hidden="1" customHeight="1" x14ac:dyDescent="0.25">
      <c r="A18" s="13" t="s">
        <v>41</v>
      </c>
      <c r="B18" s="12" t="s">
        <v>94</v>
      </c>
      <c r="C18" s="25" t="s">
        <v>62</v>
      </c>
      <c r="D18" s="15" t="s">
        <v>64</v>
      </c>
      <c r="E18" s="15" t="s">
        <v>69</v>
      </c>
      <c r="F18" s="15" t="s">
        <v>281</v>
      </c>
      <c r="G18" s="13">
        <v>90</v>
      </c>
      <c r="H18" s="178" t="s">
        <v>284</v>
      </c>
    </row>
    <row r="19" spans="1:8" ht="64.5" hidden="1" customHeight="1" x14ac:dyDescent="0.25">
      <c r="A19" s="13" t="s">
        <v>41</v>
      </c>
      <c r="B19" s="12" t="s">
        <v>92</v>
      </c>
      <c r="C19" s="25" t="s">
        <v>63</v>
      </c>
      <c r="D19" s="15" t="s">
        <v>64</v>
      </c>
      <c r="E19" s="15" t="s">
        <v>71</v>
      </c>
      <c r="F19" s="15" t="s">
        <v>313</v>
      </c>
      <c r="G19" s="36">
        <v>90</v>
      </c>
      <c r="H19" s="178" t="s">
        <v>282</v>
      </c>
    </row>
    <row r="20" spans="1:8" ht="64.5" hidden="1" customHeight="1" x14ac:dyDescent="0.25">
      <c r="A20" s="13" t="s">
        <v>41</v>
      </c>
      <c r="B20" s="12" t="s">
        <v>93</v>
      </c>
      <c r="C20" s="25" t="s">
        <v>63</v>
      </c>
      <c r="D20" s="15" t="s">
        <v>64</v>
      </c>
      <c r="E20" s="15" t="s">
        <v>71</v>
      </c>
      <c r="F20" s="15" t="s">
        <v>313</v>
      </c>
      <c r="G20" s="13">
        <v>90</v>
      </c>
      <c r="H20" s="178" t="s">
        <v>284</v>
      </c>
    </row>
    <row r="21" spans="1:8" ht="64.5" customHeight="1" x14ac:dyDescent="0.25">
      <c r="A21" s="13" t="s">
        <v>41</v>
      </c>
      <c r="B21" s="12" t="s">
        <v>95</v>
      </c>
      <c r="C21" s="25" t="s">
        <v>62</v>
      </c>
      <c r="D21" s="15" t="s">
        <v>64</v>
      </c>
      <c r="E21" s="15" t="s">
        <v>72</v>
      </c>
      <c r="F21" s="15"/>
      <c r="G21" s="13"/>
      <c r="H21" s="178"/>
    </row>
    <row r="22" spans="1:8" ht="64.5" customHeight="1" x14ac:dyDescent="0.25">
      <c r="A22" s="13" t="s">
        <v>41</v>
      </c>
      <c r="B22" s="12" t="s">
        <v>96</v>
      </c>
      <c r="C22" s="25" t="s">
        <v>62</v>
      </c>
      <c r="D22" s="15" t="s">
        <v>64</v>
      </c>
      <c r="E22" s="15" t="s">
        <v>72</v>
      </c>
      <c r="F22" s="15"/>
      <c r="G22" s="13"/>
      <c r="H22" s="178"/>
    </row>
    <row r="23" spans="1:8" ht="64.5" hidden="1" customHeight="1" x14ac:dyDescent="0.25">
      <c r="A23" s="13" t="s">
        <v>41</v>
      </c>
      <c r="B23" s="12" t="s">
        <v>98</v>
      </c>
      <c r="C23" s="25" t="s">
        <v>63</v>
      </c>
      <c r="D23" s="15" t="s">
        <v>64</v>
      </c>
      <c r="E23" s="15" t="s">
        <v>73</v>
      </c>
      <c r="F23" s="15"/>
      <c r="G23" s="13"/>
      <c r="H23" s="178"/>
    </row>
    <row r="24" spans="1:8" ht="64.5" hidden="1" customHeight="1" x14ac:dyDescent="0.25">
      <c r="A24" s="13" t="s">
        <v>41</v>
      </c>
      <c r="B24" s="12" t="s">
        <v>99</v>
      </c>
      <c r="C24" s="25" t="s">
        <v>63</v>
      </c>
      <c r="D24" s="15" t="s">
        <v>64</v>
      </c>
      <c r="E24" s="15" t="s">
        <v>74</v>
      </c>
      <c r="F24" s="15"/>
      <c r="G24" s="13"/>
      <c r="H24" s="178"/>
    </row>
    <row r="25" spans="1:8" ht="64.5" hidden="1" customHeight="1" x14ac:dyDescent="0.25">
      <c r="A25" s="13" t="s">
        <v>41</v>
      </c>
      <c r="B25" s="12" t="s">
        <v>100</v>
      </c>
      <c r="C25" s="25" t="s">
        <v>62</v>
      </c>
      <c r="D25" s="15" t="s">
        <v>64</v>
      </c>
      <c r="E25" s="15" t="s">
        <v>75</v>
      </c>
      <c r="F25" s="15"/>
      <c r="G25" s="13"/>
      <c r="H25" s="178"/>
    </row>
    <row r="26" spans="1:8" ht="64.5" hidden="1" customHeight="1" x14ac:dyDescent="0.25">
      <c r="A26" s="13" t="s">
        <v>41</v>
      </c>
      <c r="B26" s="12" t="s">
        <v>102</v>
      </c>
      <c r="C26" s="25" t="s">
        <v>62</v>
      </c>
      <c r="D26" s="15" t="s">
        <v>64</v>
      </c>
      <c r="E26" s="15" t="s">
        <v>75</v>
      </c>
      <c r="F26" s="15"/>
      <c r="G26" s="13"/>
      <c r="H26" s="178"/>
    </row>
    <row r="27" spans="1:8" ht="64.5" hidden="1" customHeight="1" x14ac:dyDescent="0.25">
      <c r="A27" s="13" t="s">
        <v>41</v>
      </c>
      <c r="B27" s="12" t="s">
        <v>101</v>
      </c>
      <c r="C27" s="25" t="s">
        <v>63</v>
      </c>
      <c r="D27" s="15" t="s">
        <v>64</v>
      </c>
      <c r="E27" s="15" t="s">
        <v>77</v>
      </c>
      <c r="F27" s="15"/>
      <c r="G27" s="13"/>
      <c r="H27" s="178"/>
    </row>
    <row r="28" spans="1:8" ht="64.5" hidden="1" customHeight="1" x14ac:dyDescent="0.25">
      <c r="A28" s="13" t="s">
        <v>103</v>
      </c>
      <c r="B28" s="12" t="s">
        <v>280</v>
      </c>
      <c r="C28" s="25" t="s">
        <v>62</v>
      </c>
      <c r="D28" s="15" t="s">
        <v>64</v>
      </c>
      <c r="E28" s="15" t="s">
        <v>69</v>
      </c>
      <c r="F28" s="15" t="s">
        <v>308</v>
      </c>
      <c r="G28" s="13">
        <v>90</v>
      </c>
      <c r="H28" s="178" t="s">
        <v>284</v>
      </c>
    </row>
    <row r="29" spans="1:8" ht="64.5" hidden="1" customHeight="1" x14ac:dyDescent="0.25">
      <c r="A29" s="13" t="s">
        <v>103</v>
      </c>
      <c r="B29" s="12" t="s">
        <v>104</v>
      </c>
      <c r="C29" s="25" t="s">
        <v>62</v>
      </c>
      <c r="D29" s="15" t="s">
        <v>64</v>
      </c>
      <c r="E29" s="15" t="s">
        <v>69</v>
      </c>
      <c r="F29" s="15" t="s">
        <v>309</v>
      </c>
      <c r="G29" s="13">
        <v>90</v>
      </c>
      <c r="H29" s="178" t="s">
        <v>284</v>
      </c>
    </row>
    <row r="30" spans="1:8" ht="64.5" hidden="1" customHeight="1" x14ac:dyDescent="0.25">
      <c r="A30" s="13" t="s">
        <v>103</v>
      </c>
      <c r="B30" s="12" t="s">
        <v>105</v>
      </c>
      <c r="C30" s="25" t="s">
        <v>63</v>
      </c>
      <c r="D30" s="15" t="s">
        <v>65</v>
      </c>
      <c r="E30" s="15" t="s">
        <v>70</v>
      </c>
      <c r="F30" s="15" t="s">
        <v>258</v>
      </c>
      <c r="G30" s="13">
        <v>90</v>
      </c>
      <c r="H30" s="178" t="s">
        <v>284</v>
      </c>
    </row>
    <row r="31" spans="1:8" ht="64.5" customHeight="1" x14ac:dyDescent="0.25">
      <c r="A31" s="13" t="s">
        <v>103</v>
      </c>
      <c r="B31" s="12" t="s">
        <v>279</v>
      </c>
      <c r="C31" s="25" t="s">
        <v>62</v>
      </c>
      <c r="D31" s="15" t="s">
        <v>64</v>
      </c>
      <c r="E31" s="15" t="s">
        <v>71</v>
      </c>
      <c r="F31" s="15" t="s">
        <v>345</v>
      </c>
      <c r="G31" s="13">
        <v>90</v>
      </c>
      <c r="H31" s="178" t="s">
        <v>284</v>
      </c>
    </row>
    <row r="32" spans="1:8" ht="64.5" customHeight="1" x14ac:dyDescent="0.25">
      <c r="A32" s="13" t="s">
        <v>103</v>
      </c>
      <c r="B32" s="23" t="s">
        <v>106</v>
      </c>
      <c r="C32" s="25" t="s">
        <v>62</v>
      </c>
      <c r="D32" s="15" t="s">
        <v>64</v>
      </c>
      <c r="E32" s="15" t="s">
        <v>71</v>
      </c>
      <c r="F32" s="15" t="s">
        <v>310</v>
      </c>
      <c r="G32" s="13">
        <v>90</v>
      </c>
      <c r="H32" s="178" t="s">
        <v>284</v>
      </c>
    </row>
    <row r="33" spans="1:8" ht="64.5" hidden="1" customHeight="1" x14ac:dyDescent="0.25">
      <c r="A33" s="13" t="s">
        <v>103</v>
      </c>
      <c r="B33" s="23" t="s">
        <v>107</v>
      </c>
      <c r="C33" s="25" t="s">
        <v>63</v>
      </c>
      <c r="D33" s="15" t="s">
        <v>65</v>
      </c>
      <c r="E33" s="15" t="s">
        <v>71</v>
      </c>
      <c r="F33" s="15" t="s">
        <v>311</v>
      </c>
      <c r="G33" s="13">
        <v>90</v>
      </c>
      <c r="H33" s="178" t="s">
        <v>284</v>
      </c>
    </row>
    <row r="34" spans="1:8" ht="64.5" customHeight="1" x14ac:dyDescent="0.25">
      <c r="A34" s="13" t="s">
        <v>103</v>
      </c>
      <c r="B34" s="23" t="s">
        <v>108</v>
      </c>
      <c r="C34" s="25" t="s">
        <v>62</v>
      </c>
      <c r="D34" s="15" t="s">
        <v>64</v>
      </c>
      <c r="E34" s="15" t="s">
        <v>71</v>
      </c>
      <c r="F34" s="15" t="s">
        <v>312</v>
      </c>
      <c r="G34" s="13">
        <v>90</v>
      </c>
      <c r="H34" s="178" t="s">
        <v>291</v>
      </c>
    </row>
    <row r="35" spans="1:8" ht="64.5" customHeight="1" x14ac:dyDescent="0.25">
      <c r="A35" s="13" t="s">
        <v>103</v>
      </c>
      <c r="B35" s="23" t="s">
        <v>109</v>
      </c>
      <c r="C35" s="25" t="s">
        <v>62</v>
      </c>
      <c r="D35" s="15" t="s">
        <v>64</v>
      </c>
      <c r="E35" s="15" t="s">
        <v>72</v>
      </c>
      <c r="F35" s="15"/>
      <c r="G35" s="13"/>
      <c r="H35" s="178"/>
    </row>
    <row r="36" spans="1:8" ht="64.5" hidden="1" customHeight="1" x14ac:dyDescent="0.25">
      <c r="A36" s="13" t="s">
        <v>103</v>
      </c>
      <c r="B36" s="23" t="s">
        <v>304</v>
      </c>
      <c r="C36" s="25" t="s">
        <v>63</v>
      </c>
      <c r="D36" s="15" t="s">
        <v>65</v>
      </c>
      <c r="E36" s="15" t="s">
        <v>73</v>
      </c>
      <c r="F36" s="15" t="s">
        <v>393</v>
      </c>
      <c r="G36" s="13">
        <v>90</v>
      </c>
      <c r="H36" s="178" t="s">
        <v>284</v>
      </c>
    </row>
    <row r="37" spans="1:8" ht="64.5" hidden="1" customHeight="1" x14ac:dyDescent="0.25">
      <c r="A37" s="13" t="s">
        <v>103</v>
      </c>
      <c r="B37" s="12" t="s">
        <v>305</v>
      </c>
      <c r="C37" s="25" t="s">
        <v>63</v>
      </c>
      <c r="D37" s="15" t="s">
        <v>65</v>
      </c>
      <c r="E37" s="15" t="s">
        <v>74</v>
      </c>
      <c r="F37" s="15"/>
      <c r="G37" s="13"/>
      <c r="H37" s="178"/>
    </row>
    <row r="38" spans="1:8" ht="64.5" hidden="1" customHeight="1" x14ac:dyDescent="0.25">
      <c r="A38" s="13" t="s">
        <v>103</v>
      </c>
      <c r="B38" s="12" t="s">
        <v>110</v>
      </c>
      <c r="C38" s="25" t="s">
        <v>63</v>
      </c>
      <c r="D38" s="15" t="s">
        <v>65</v>
      </c>
      <c r="E38" s="15" t="s">
        <v>75</v>
      </c>
      <c r="F38" s="15"/>
      <c r="G38" s="13"/>
      <c r="H38" s="178"/>
    </row>
    <row r="39" spans="1:8" ht="64.5" hidden="1" customHeight="1" x14ac:dyDescent="0.25">
      <c r="A39" s="13" t="s">
        <v>111</v>
      </c>
      <c r="B39" s="12" t="s">
        <v>116</v>
      </c>
      <c r="C39" s="25" t="s">
        <v>62</v>
      </c>
      <c r="D39" s="15" t="s">
        <v>64</v>
      </c>
      <c r="E39" s="15" t="s">
        <v>68</v>
      </c>
      <c r="F39" s="15" t="s">
        <v>307</v>
      </c>
      <c r="G39" s="13">
        <v>90</v>
      </c>
      <c r="H39" s="178" t="s">
        <v>284</v>
      </c>
    </row>
    <row r="40" spans="1:8" ht="64.5" customHeight="1" x14ac:dyDescent="0.25">
      <c r="A40" s="13" t="s">
        <v>111</v>
      </c>
      <c r="B40" s="12" t="s">
        <v>117</v>
      </c>
      <c r="C40" s="25" t="s">
        <v>62</v>
      </c>
      <c r="D40" s="15" t="s">
        <v>64</v>
      </c>
      <c r="E40" s="15" t="s">
        <v>71</v>
      </c>
      <c r="F40" s="15" t="s">
        <v>341</v>
      </c>
      <c r="G40" s="13">
        <v>90</v>
      </c>
      <c r="H40" s="178" t="s">
        <v>284</v>
      </c>
    </row>
    <row r="41" spans="1:8" ht="64.5" customHeight="1" x14ac:dyDescent="0.25">
      <c r="A41" s="13" t="s">
        <v>111</v>
      </c>
      <c r="B41" s="12" t="s">
        <v>112</v>
      </c>
      <c r="C41" s="25" t="s">
        <v>62</v>
      </c>
      <c r="D41" s="15" t="s">
        <v>64</v>
      </c>
      <c r="E41" s="15" t="s">
        <v>72</v>
      </c>
      <c r="F41" s="15" t="s">
        <v>392</v>
      </c>
      <c r="G41" s="13"/>
      <c r="H41" s="178"/>
    </row>
    <row r="42" spans="1:8" ht="64.5" customHeight="1" x14ac:dyDescent="0.25">
      <c r="A42" s="13" t="s">
        <v>111</v>
      </c>
      <c r="B42" s="12" t="s">
        <v>113</v>
      </c>
      <c r="C42" s="25" t="s">
        <v>62</v>
      </c>
      <c r="D42" s="15" t="s">
        <v>64</v>
      </c>
      <c r="E42" s="15" t="s">
        <v>73</v>
      </c>
      <c r="F42" s="15" t="s">
        <v>385</v>
      </c>
      <c r="G42" s="13">
        <v>90</v>
      </c>
      <c r="H42" s="178" t="s">
        <v>284</v>
      </c>
    </row>
    <row r="43" spans="1:8" ht="64.5" hidden="1" customHeight="1" x14ac:dyDescent="0.25">
      <c r="A43" s="13" t="s">
        <v>111</v>
      </c>
      <c r="B43" s="12" t="s">
        <v>114</v>
      </c>
      <c r="C43" s="25" t="s">
        <v>62</v>
      </c>
      <c r="D43" s="15" t="s">
        <v>64</v>
      </c>
      <c r="E43" s="15" t="s">
        <v>74</v>
      </c>
      <c r="F43" s="15"/>
      <c r="G43" s="13"/>
      <c r="H43" s="178"/>
    </row>
    <row r="44" spans="1:8" ht="64.5" hidden="1" customHeight="1" x14ac:dyDescent="0.25">
      <c r="A44" s="13" t="s">
        <v>111</v>
      </c>
      <c r="B44" s="12" t="s">
        <v>115</v>
      </c>
      <c r="C44" s="25" t="s">
        <v>63</v>
      </c>
      <c r="D44" s="15" t="s">
        <v>65</v>
      </c>
      <c r="E44" s="15" t="s">
        <v>75</v>
      </c>
      <c r="F44" s="15"/>
      <c r="G44" s="13"/>
      <c r="H44" s="178"/>
    </row>
    <row r="45" spans="1:8" ht="64.5" hidden="1" customHeight="1" x14ac:dyDescent="0.25">
      <c r="A45" s="13" t="s">
        <v>111</v>
      </c>
      <c r="B45" s="12" t="s">
        <v>287</v>
      </c>
      <c r="C45" s="25" t="s">
        <v>62</v>
      </c>
      <c r="D45" s="15" t="s">
        <v>65</v>
      </c>
      <c r="E45" s="15" t="s">
        <v>76</v>
      </c>
      <c r="F45" s="15"/>
      <c r="G45" s="13"/>
      <c r="H45" s="178" t="s">
        <v>282</v>
      </c>
    </row>
    <row r="46" spans="1:8" ht="64.5" hidden="1" customHeight="1" x14ac:dyDescent="0.25">
      <c r="A46" s="13" t="s">
        <v>129</v>
      </c>
      <c r="B46" s="12" t="s">
        <v>119</v>
      </c>
      <c r="C46" s="25" t="s">
        <v>63</v>
      </c>
      <c r="D46" s="15" t="s">
        <v>128</v>
      </c>
      <c r="E46" s="15" t="s">
        <v>69</v>
      </c>
      <c r="F46" s="15" t="s">
        <v>256</v>
      </c>
      <c r="G46" s="13">
        <v>90</v>
      </c>
      <c r="H46" s="178" t="s">
        <v>284</v>
      </c>
    </row>
    <row r="47" spans="1:8" ht="64.5" customHeight="1" x14ac:dyDescent="0.25">
      <c r="A47" s="13" t="s">
        <v>129</v>
      </c>
      <c r="B47" s="12" t="s">
        <v>118</v>
      </c>
      <c r="C47" s="25" t="s">
        <v>62</v>
      </c>
      <c r="D47" s="15" t="s">
        <v>64</v>
      </c>
      <c r="E47" s="15" t="s">
        <v>71</v>
      </c>
      <c r="F47" s="15" t="s">
        <v>346</v>
      </c>
      <c r="G47" s="37">
        <v>90</v>
      </c>
      <c r="H47" s="178" t="s">
        <v>284</v>
      </c>
    </row>
    <row r="48" spans="1:8" ht="64.5" customHeight="1" x14ac:dyDescent="0.25">
      <c r="A48" s="13" t="s">
        <v>129</v>
      </c>
      <c r="B48" s="12" t="s">
        <v>120</v>
      </c>
      <c r="C48" s="25" t="s">
        <v>62</v>
      </c>
      <c r="D48" s="15" t="s">
        <v>64</v>
      </c>
      <c r="E48" s="15" t="s">
        <v>71</v>
      </c>
      <c r="F48" s="15" t="s">
        <v>347</v>
      </c>
      <c r="G48" s="13">
        <v>90</v>
      </c>
      <c r="H48" s="178" t="s">
        <v>284</v>
      </c>
    </row>
    <row r="49" spans="1:8" ht="64.5" customHeight="1" x14ac:dyDescent="0.25">
      <c r="A49" s="13" t="s">
        <v>129</v>
      </c>
      <c r="B49" s="12" t="s">
        <v>121</v>
      </c>
      <c r="C49" s="25" t="s">
        <v>62</v>
      </c>
      <c r="D49" s="15" t="s">
        <v>64</v>
      </c>
      <c r="E49" s="15" t="s">
        <v>72</v>
      </c>
      <c r="F49" s="15" t="s">
        <v>348</v>
      </c>
      <c r="G49" s="13">
        <v>90</v>
      </c>
      <c r="H49" s="178" t="s">
        <v>284</v>
      </c>
    </row>
    <row r="50" spans="1:8" ht="64.5" customHeight="1" x14ac:dyDescent="0.25">
      <c r="A50" s="13" t="s">
        <v>129</v>
      </c>
      <c r="B50" s="12" t="s">
        <v>122</v>
      </c>
      <c r="C50" s="25" t="s">
        <v>62</v>
      </c>
      <c r="D50" s="15" t="s">
        <v>64</v>
      </c>
      <c r="E50" s="15" t="s">
        <v>73</v>
      </c>
      <c r="F50" s="15" t="s">
        <v>384</v>
      </c>
      <c r="G50" s="13">
        <v>90</v>
      </c>
      <c r="H50" s="178" t="s">
        <v>284</v>
      </c>
    </row>
    <row r="51" spans="1:8" ht="64.5" hidden="1" customHeight="1" x14ac:dyDescent="0.25">
      <c r="A51" s="13" t="s">
        <v>129</v>
      </c>
      <c r="B51" s="12" t="s">
        <v>123</v>
      </c>
      <c r="C51" s="25" t="s">
        <v>62</v>
      </c>
      <c r="D51" s="15" t="s">
        <v>64</v>
      </c>
      <c r="E51" s="15" t="s">
        <v>74</v>
      </c>
      <c r="F51" s="15"/>
      <c r="G51" s="13"/>
      <c r="H51" s="178"/>
    </row>
    <row r="52" spans="1:8" ht="64.5" hidden="1" customHeight="1" x14ac:dyDescent="0.25">
      <c r="A52" s="13" t="s">
        <v>129</v>
      </c>
      <c r="B52" s="12" t="s">
        <v>124</v>
      </c>
      <c r="C52" s="25" t="s">
        <v>62</v>
      </c>
      <c r="D52" s="15" t="s">
        <v>64</v>
      </c>
      <c r="E52" s="15" t="s">
        <v>75</v>
      </c>
      <c r="F52" s="15"/>
      <c r="G52" s="13"/>
      <c r="H52" s="178"/>
    </row>
    <row r="53" spans="1:8" ht="64.5" hidden="1" customHeight="1" x14ac:dyDescent="0.25">
      <c r="A53" s="13" t="s">
        <v>129</v>
      </c>
      <c r="B53" s="12" t="s">
        <v>125</v>
      </c>
      <c r="C53" s="25" t="s">
        <v>63</v>
      </c>
      <c r="D53" s="15" t="s">
        <v>128</v>
      </c>
      <c r="E53" s="15" t="s">
        <v>75</v>
      </c>
      <c r="F53" s="15"/>
      <c r="G53" s="13"/>
      <c r="H53" s="178"/>
    </row>
    <row r="54" spans="1:8" ht="64.5" hidden="1" customHeight="1" x14ac:dyDescent="0.25">
      <c r="A54" s="13" t="s">
        <v>129</v>
      </c>
      <c r="B54" s="12" t="s">
        <v>126</v>
      </c>
      <c r="C54" s="25" t="s">
        <v>63</v>
      </c>
      <c r="D54" s="15" t="s">
        <v>128</v>
      </c>
      <c r="E54" s="15" t="s">
        <v>76</v>
      </c>
      <c r="F54" s="15"/>
      <c r="G54" s="13"/>
      <c r="H54" s="178"/>
    </row>
    <row r="55" spans="1:8" ht="64.5" hidden="1" customHeight="1" x14ac:dyDescent="0.25">
      <c r="A55" s="13" t="s">
        <v>129</v>
      </c>
      <c r="B55" s="12" t="s">
        <v>127</v>
      </c>
      <c r="C55" s="25" t="s">
        <v>63</v>
      </c>
      <c r="D55" s="15" t="s">
        <v>128</v>
      </c>
      <c r="E55" s="15" t="s">
        <v>77</v>
      </c>
      <c r="F55" s="15"/>
      <c r="G55" s="13"/>
      <c r="H55" s="178"/>
    </row>
    <row r="56" spans="1:8" ht="64.5" hidden="1" customHeight="1" x14ac:dyDescent="0.25">
      <c r="A56" s="13" t="s">
        <v>130</v>
      </c>
      <c r="B56" s="12" t="s">
        <v>132</v>
      </c>
      <c r="C56" s="25" t="s">
        <v>63</v>
      </c>
      <c r="D56" s="15" t="s">
        <v>65</v>
      </c>
      <c r="E56" s="15" t="s">
        <v>71</v>
      </c>
      <c r="F56" s="15" t="s">
        <v>342</v>
      </c>
      <c r="G56" s="13">
        <v>90</v>
      </c>
      <c r="H56" s="178" t="s">
        <v>284</v>
      </c>
    </row>
    <row r="57" spans="1:8" ht="64.5" customHeight="1" x14ac:dyDescent="0.25">
      <c r="A57" s="13" t="s">
        <v>130</v>
      </c>
      <c r="B57" s="12" t="s">
        <v>131</v>
      </c>
      <c r="C57" s="25" t="s">
        <v>62</v>
      </c>
      <c r="D57" s="15" t="s">
        <v>64</v>
      </c>
      <c r="E57" s="15" t="s">
        <v>72</v>
      </c>
      <c r="F57" s="15" t="s">
        <v>301</v>
      </c>
      <c r="G57" s="13">
        <v>90</v>
      </c>
      <c r="H57" s="178" t="s">
        <v>282</v>
      </c>
    </row>
    <row r="58" spans="1:8" ht="64.5" hidden="1" customHeight="1" x14ac:dyDescent="0.25">
      <c r="A58" s="13" t="s">
        <v>130</v>
      </c>
      <c r="B58" s="12" t="s">
        <v>133</v>
      </c>
      <c r="C58" s="25" t="s">
        <v>63</v>
      </c>
      <c r="D58" s="15" t="s">
        <v>65</v>
      </c>
      <c r="E58" s="15" t="s">
        <v>72</v>
      </c>
      <c r="F58" s="15"/>
      <c r="G58" s="13"/>
      <c r="H58" s="178"/>
    </row>
    <row r="59" spans="1:8" ht="64.5" hidden="1" customHeight="1" x14ac:dyDescent="0.25">
      <c r="A59" s="13" t="s">
        <v>130</v>
      </c>
      <c r="B59" s="12" t="s">
        <v>134</v>
      </c>
      <c r="C59" s="25" t="s">
        <v>63</v>
      </c>
      <c r="D59" s="15" t="s">
        <v>65</v>
      </c>
      <c r="E59" s="15" t="s">
        <v>74</v>
      </c>
      <c r="F59" s="15"/>
      <c r="G59" s="13"/>
      <c r="H59" s="178"/>
    </row>
    <row r="60" spans="1:8" ht="64.5" hidden="1" customHeight="1" x14ac:dyDescent="0.25">
      <c r="A60" s="13" t="s">
        <v>130</v>
      </c>
      <c r="B60" s="12" t="s">
        <v>135</v>
      </c>
      <c r="C60" s="25" t="s">
        <v>63</v>
      </c>
      <c r="D60" s="15" t="s">
        <v>65</v>
      </c>
      <c r="E60" s="15" t="s">
        <v>75</v>
      </c>
      <c r="F60" s="15"/>
      <c r="G60" s="13"/>
      <c r="H60" s="178"/>
    </row>
    <row r="61" spans="1:8" ht="64.5" hidden="1" customHeight="1" x14ac:dyDescent="0.25">
      <c r="A61" s="13" t="s">
        <v>142</v>
      </c>
      <c r="B61" s="21" t="s">
        <v>140</v>
      </c>
      <c r="C61" s="25" t="s">
        <v>63</v>
      </c>
      <c r="D61" s="15" t="s">
        <v>65</v>
      </c>
      <c r="E61" s="15" t="s">
        <v>67</v>
      </c>
      <c r="F61" s="15" t="s">
        <v>253</v>
      </c>
      <c r="G61" s="13">
        <v>90</v>
      </c>
      <c r="H61" s="178" t="s">
        <v>284</v>
      </c>
    </row>
    <row r="62" spans="1:8" ht="64.5" hidden="1" customHeight="1" x14ac:dyDescent="0.25">
      <c r="A62" s="13" t="s">
        <v>142</v>
      </c>
      <c r="B62" s="21" t="s">
        <v>136</v>
      </c>
      <c r="C62" s="25" t="s">
        <v>63</v>
      </c>
      <c r="D62" s="15" t="s">
        <v>65</v>
      </c>
      <c r="E62" s="15" t="s">
        <v>70</v>
      </c>
      <c r="F62" s="15" t="s">
        <v>254</v>
      </c>
      <c r="G62" s="13">
        <v>90</v>
      </c>
      <c r="H62" s="178" t="s">
        <v>284</v>
      </c>
    </row>
    <row r="63" spans="1:8" ht="64.5" customHeight="1" x14ac:dyDescent="0.25">
      <c r="A63" s="13" t="s">
        <v>142</v>
      </c>
      <c r="B63" s="21" t="s">
        <v>137</v>
      </c>
      <c r="C63" s="25" t="s">
        <v>62</v>
      </c>
      <c r="D63" s="15" t="s">
        <v>64</v>
      </c>
      <c r="E63" s="15" t="s">
        <v>73</v>
      </c>
      <c r="F63" s="15"/>
      <c r="G63" s="13"/>
      <c r="H63" s="178"/>
    </row>
    <row r="64" spans="1:8" ht="64.5" hidden="1" customHeight="1" x14ac:dyDescent="0.25">
      <c r="A64" s="13" t="s">
        <v>142</v>
      </c>
      <c r="B64" s="21" t="s">
        <v>138</v>
      </c>
      <c r="C64" s="25" t="s">
        <v>63</v>
      </c>
      <c r="D64" s="15" t="s">
        <v>65</v>
      </c>
      <c r="E64" s="15" t="s">
        <v>73</v>
      </c>
      <c r="F64" s="15"/>
      <c r="G64" s="13"/>
      <c r="H64" s="178"/>
    </row>
    <row r="65" spans="1:8" ht="64.5" hidden="1" customHeight="1" x14ac:dyDescent="0.25">
      <c r="A65" s="13" t="s">
        <v>142</v>
      </c>
      <c r="B65" s="21" t="s">
        <v>139</v>
      </c>
      <c r="C65" s="25" t="s">
        <v>63</v>
      </c>
      <c r="D65" s="15" t="s">
        <v>65</v>
      </c>
      <c r="E65" s="15" t="s">
        <v>75</v>
      </c>
      <c r="F65" s="15"/>
      <c r="G65" s="13"/>
      <c r="H65" s="178"/>
    </row>
    <row r="66" spans="1:8" ht="64.5" customHeight="1" x14ac:dyDescent="0.25">
      <c r="A66" s="13" t="s">
        <v>141</v>
      </c>
      <c r="B66" s="12" t="s">
        <v>202</v>
      </c>
      <c r="C66" s="25" t="s">
        <v>62</v>
      </c>
      <c r="D66" s="15" t="s">
        <v>64</v>
      </c>
      <c r="E66" s="15" t="s">
        <v>72</v>
      </c>
      <c r="F66" s="15"/>
      <c r="G66" s="13"/>
      <c r="H66" s="178"/>
    </row>
    <row r="67" spans="1:8" ht="64.5" hidden="1" customHeight="1" x14ac:dyDescent="0.25">
      <c r="A67" s="13" t="s">
        <v>141</v>
      </c>
      <c r="B67" s="12" t="s">
        <v>203</v>
      </c>
      <c r="C67" s="25" t="s">
        <v>63</v>
      </c>
      <c r="D67" s="15" t="s">
        <v>64</v>
      </c>
      <c r="E67" s="15" t="s">
        <v>73</v>
      </c>
      <c r="F67" s="15"/>
      <c r="G67" s="13"/>
      <c r="H67" s="178"/>
    </row>
    <row r="68" spans="1:8" ht="64.5" hidden="1" customHeight="1" x14ac:dyDescent="0.25">
      <c r="A68" s="13" t="s">
        <v>141</v>
      </c>
      <c r="B68" s="12" t="s">
        <v>204</v>
      </c>
      <c r="C68" s="25" t="s">
        <v>63</v>
      </c>
      <c r="D68" s="15" t="s">
        <v>64</v>
      </c>
      <c r="E68" s="15" t="s">
        <v>74</v>
      </c>
      <c r="F68" s="15"/>
      <c r="G68" s="13"/>
      <c r="H68" s="178"/>
    </row>
    <row r="69" spans="1:8" ht="64.5" hidden="1" customHeight="1" x14ac:dyDescent="0.25">
      <c r="A69" s="13" t="s">
        <v>141</v>
      </c>
      <c r="B69" s="12" t="s">
        <v>205</v>
      </c>
      <c r="C69" s="25" t="s">
        <v>63</v>
      </c>
      <c r="D69" s="15" t="s">
        <v>64</v>
      </c>
      <c r="E69" s="15" t="s">
        <v>76</v>
      </c>
      <c r="F69" s="15"/>
      <c r="G69" s="13"/>
      <c r="H69" s="178"/>
    </row>
    <row r="70" spans="1:8" ht="64.5" hidden="1" customHeight="1" x14ac:dyDescent="0.25">
      <c r="A70" s="13" t="s">
        <v>143</v>
      </c>
      <c r="B70" s="24" t="s">
        <v>144</v>
      </c>
      <c r="C70" s="25" t="s">
        <v>63</v>
      </c>
      <c r="D70" s="15" t="s">
        <v>128</v>
      </c>
      <c r="E70" s="28" t="s">
        <v>73</v>
      </c>
      <c r="F70" s="15"/>
      <c r="G70" s="13"/>
      <c r="H70" s="178"/>
    </row>
    <row r="71" spans="1:8" ht="64.5" customHeight="1" x14ac:dyDescent="0.25">
      <c r="A71" s="13" t="s">
        <v>143</v>
      </c>
      <c r="B71" s="24" t="s">
        <v>146</v>
      </c>
      <c r="C71" s="25" t="s">
        <v>62</v>
      </c>
      <c r="D71" s="15" t="s">
        <v>64</v>
      </c>
      <c r="E71" s="28" t="s">
        <v>73</v>
      </c>
      <c r="F71" s="15"/>
      <c r="G71" s="13"/>
      <c r="H71" s="178"/>
    </row>
    <row r="72" spans="1:8" ht="64.5" customHeight="1" x14ac:dyDescent="0.25">
      <c r="A72" s="13" t="s">
        <v>143</v>
      </c>
      <c r="B72" s="24" t="s">
        <v>148</v>
      </c>
      <c r="C72" s="25" t="s">
        <v>62</v>
      </c>
      <c r="D72" s="15" t="s">
        <v>64</v>
      </c>
      <c r="E72" s="28" t="s">
        <v>73</v>
      </c>
      <c r="F72" s="15"/>
      <c r="G72" s="13"/>
      <c r="H72" s="178"/>
    </row>
    <row r="73" spans="1:8" ht="64.5" hidden="1" customHeight="1" x14ac:dyDescent="0.25">
      <c r="A73" s="13" t="s">
        <v>143</v>
      </c>
      <c r="B73" s="24" t="s">
        <v>149</v>
      </c>
      <c r="C73" s="25" t="s">
        <v>63</v>
      </c>
      <c r="D73" s="15" t="s">
        <v>128</v>
      </c>
      <c r="E73" s="28" t="s">
        <v>74</v>
      </c>
      <c r="F73" s="15"/>
      <c r="G73" s="13"/>
      <c r="H73" s="178"/>
    </row>
    <row r="74" spans="1:8" ht="64.5" hidden="1" customHeight="1" x14ac:dyDescent="0.25">
      <c r="A74" s="13" t="s">
        <v>143</v>
      </c>
      <c r="B74" s="24" t="s">
        <v>147</v>
      </c>
      <c r="C74" s="25" t="s">
        <v>62</v>
      </c>
      <c r="D74" s="15" t="s">
        <v>64</v>
      </c>
      <c r="E74" s="28" t="s">
        <v>74</v>
      </c>
      <c r="F74" s="15"/>
      <c r="G74" s="13"/>
      <c r="H74" s="178"/>
    </row>
    <row r="75" spans="1:8" ht="64.5" hidden="1" customHeight="1" x14ac:dyDescent="0.25">
      <c r="A75" s="13" t="s">
        <v>143</v>
      </c>
      <c r="B75" s="24" t="s">
        <v>145</v>
      </c>
      <c r="C75" s="25" t="s">
        <v>63</v>
      </c>
      <c r="D75" s="15" t="s">
        <v>128</v>
      </c>
      <c r="E75" s="28" t="s">
        <v>75</v>
      </c>
      <c r="F75" s="15"/>
      <c r="G75" s="13"/>
      <c r="H75" s="178"/>
    </row>
    <row r="76" spans="1:8" ht="64.5" hidden="1" customHeight="1" x14ac:dyDescent="0.25">
      <c r="A76" s="13" t="s">
        <v>151</v>
      </c>
      <c r="B76" s="24" t="s">
        <v>252</v>
      </c>
      <c r="C76" s="25" t="s">
        <v>62</v>
      </c>
      <c r="D76" s="15" t="s">
        <v>64</v>
      </c>
      <c r="E76" s="28" t="s">
        <v>69</v>
      </c>
      <c r="F76" s="15" t="s">
        <v>361</v>
      </c>
      <c r="G76" s="13">
        <v>90</v>
      </c>
      <c r="H76" s="178" t="s">
        <v>284</v>
      </c>
    </row>
    <row r="77" spans="1:8" ht="64.5" customHeight="1" x14ac:dyDescent="0.25">
      <c r="A77" s="13" t="s">
        <v>151</v>
      </c>
      <c r="B77" s="24" t="s">
        <v>217</v>
      </c>
      <c r="C77" s="25" t="s">
        <v>62</v>
      </c>
      <c r="D77" s="15" t="s">
        <v>64</v>
      </c>
      <c r="E77" s="28" t="s">
        <v>70</v>
      </c>
      <c r="F77" s="15" t="s">
        <v>306</v>
      </c>
      <c r="G77" s="13">
        <v>30</v>
      </c>
      <c r="H77" s="178" t="s">
        <v>291</v>
      </c>
    </row>
    <row r="78" spans="1:8" ht="64.5" customHeight="1" x14ac:dyDescent="0.25">
      <c r="A78" s="13" t="s">
        <v>151</v>
      </c>
      <c r="B78" s="24" t="s">
        <v>150</v>
      </c>
      <c r="C78" s="25" t="s">
        <v>62</v>
      </c>
      <c r="D78" s="15" t="s">
        <v>64</v>
      </c>
      <c r="E78" s="28" t="s">
        <v>71</v>
      </c>
      <c r="F78" s="15" t="s">
        <v>306</v>
      </c>
      <c r="G78" s="13">
        <v>30</v>
      </c>
      <c r="H78" s="178" t="s">
        <v>291</v>
      </c>
    </row>
    <row r="79" spans="1:8" ht="64.5" customHeight="1" x14ac:dyDescent="0.25">
      <c r="A79" s="13" t="s">
        <v>151</v>
      </c>
      <c r="B79" s="24" t="s">
        <v>218</v>
      </c>
      <c r="C79" s="25" t="s">
        <v>62</v>
      </c>
      <c r="D79" s="15" t="s">
        <v>64</v>
      </c>
      <c r="E79" s="28" t="s">
        <v>72</v>
      </c>
      <c r="F79" s="15"/>
      <c r="G79" s="13"/>
      <c r="H79" s="178"/>
    </row>
    <row r="80" spans="1:8" ht="64.5" customHeight="1" x14ac:dyDescent="0.25">
      <c r="A80" s="13" t="s">
        <v>151</v>
      </c>
      <c r="B80" s="24" t="s">
        <v>152</v>
      </c>
      <c r="C80" s="25" t="s">
        <v>62</v>
      </c>
      <c r="D80" s="15" t="s">
        <v>64</v>
      </c>
      <c r="E80" s="28" t="s">
        <v>73</v>
      </c>
      <c r="F80" s="15"/>
      <c r="G80" s="13"/>
      <c r="H80" s="178"/>
    </row>
    <row r="81" spans="1:8" ht="64.5" hidden="1" customHeight="1" x14ac:dyDescent="0.25">
      <c r="A81" s="13" t="s">
        <v>151</v>
      </c>
      <c r="B81" s="24" t="s">
        <v>219</v>
      </c>
      <c r="C81" s="25" t="s">
        <v>63</v>
      </c>
      <c r="D81" s="15" t="s">
        <v>128</v>
      </c>
      <c r="E81" s="28" t="s">
        <v>74</v>
      </c>
      <c r="F81" s="15"/>
      <c r="G81" s="13"/>
      <c r="H81" s="178"/>
    </row>
    <row r="82" spans="1:8" ht="64.5" hidden="1" customHeight="1" x14ac:dyDescent="0.25">
      <c r="A82" s="13" t="s">
        <v>151</v>
      </c>
      <c r="B82" s="24" t="s">
        <v>153</v>
      </c>
      <c r="C82" s="25" t="s">
        <v>62</v>
      </c>
      <c r="D82" s="15" t="s">
        <v>64</v>
      </c>
      <c r="E82" s="28" t="s">
        <v>75</v>
      </c>
      <c r="F82" s="15"/>
      <c r="G82" s="13"/>
      <c r="H82" s="178"/>
    </row>
    <row r="83" spans="1:8" ht="64.5" hidden="1" customHeight="1" x14ac:dyDescent="0.25">
      <c r="A83" s="13" t="s">
        <v>151</v>
      </c>
      <c r="B83" s="24" t="s">
        <v>154</v>
      </c>
      <c r="C83" s="25" t="s">
        <v>62</v>
      </c>
      <c r="D83" s="15" t="s">
        <v>64</v>
      </c>
      <c r="E83" s="28" t="s">
        <v>76</v>
      </c>
      <c r="F83" s="15"/>
      <c r="G83" s="13"/>
      <c r="H83" s="178"/>
    </row>
    <row r="84" spans="1:8" ht="64.5" hidden="1" customHeight="1" x14ac:dyDescent="0.25">
      <c r="A84" s="13" t="s">
        <v>151</v>
      </c>
      <c r="B84" s="24" t="s">
        <v>220</v>
      </c>
      <c r="C84" s="25" t="s">
        <v>62</v>
      </c>
      <c r="D84" s="15" t="s">
        <v>64</v>
      </c>
      <c r="E84" s="28" t="s">
        <v>77</v>
      </c>
      <c r="F84" s="15"/>
      <c r="G84" s="13"/>
      <c r="H84" s="178"/>
    </row>
    <row r="85" spans="1:8" ht="64.5" hidden="1" customHeight="1" x14ac:dyDescent="0.25">
      <c r="A85" s="13" t="s">
        <v>155</v>
      </c>
      <c r="B85" s="24" t="s">
        <v>156</v>
      </c>
      <c r="C85" s="25" t="s">
        <v>63</v>
      </c>
      <c r="D85" s="15" t="s">
        <v>64</v>
      </c>
      <c r="E85" s="15" t="s">
        <v>72</v>
      </c>
      <c r="F85" s="15"/>
      <c r="G85" s="13"/>
      <c r="H85" s="178"/>
    </row>
    <row r="86" spans="1:8" ht="64.5" hidden="1" customHeight="1" x14ac:dyDescent="0.25">
      <c r="A86" s="13" t="s">
        <v>155</v>
      </c>
      <c r="B86" s="21" t="s">
        <v>157</v>
      </c>
      <c r="C86" s="25" t="s">
        <v>63</v>
      </c>
      <c r="D86" s="15" t="s">
        <v>64</v>
      </c>
      <c r="E86" s="15" t="s">
        <v>75</v>
      </c>
      <c r="F86" s="15"/>
      <c r="G86" s="13"/>
      <c r="H86" s="178"/>
    </row>
    <row r="87" spans="1:8" ht="64.5" hidden="1" customHeight="1" x14ac:dyDescent="0.25">
      <c r="A87" s="13" t="s">
        <v>241</v>
      </c>
      <c r="B87" s="21" t="s">
        <v>242</v>
      </c>
      <c r="C87" s="25" t="s">
        <v>63</v>
      </c>
      <c r="D87" s="15" t="s">
        <v>64</v>
      </c>
      <c r="E87" s="15" t="s">
        <v>69</v>
      </c>
      <c r="F87" s="34" t="s">
        <v>257</v>
      </c>
      <c r="G87" s="38">
        <v>90</v>
      </c>
      <c r="H87" s="180" t="s">
        <v>284</v>
      </c>
    </row>
    <row r="88" spans="1:8" ht="64.5" hidden="1" customHeight="1" x14ac:dyDescent="0.25">
      <c r="A88" s="13" t="s">
        <v>241</v>
      </c>
      <c r="B88" s="21" t="s">
        <v>243</v>
      </c>
      <c r="C88" s="25" t="s">
        <v>63</v>
      </c>
      <c r="D88" s="15" t="s">
        <v>64</v>
      </c>
      <c r="E88" s="15" t="s">
        <v>72</v>
      </c>
      <c r="F88" s="15"/>
      <c r="G88" s="13"/>
      <c r="H88" s="178"/>
    </row>
    <row r="89" spans="1:8" ht="64.5" customHeight="1" x14ac:dyDescent="0.25">
      <c r="A89" s="13" t="s">
        <v>241</v>
      </c>
      <c r="B89" s="21" t="s">
        <v>247</v>
      </c>
      <c r="C89" s="25" t="s">
        <v>62</v>
      </c>
      <c r="D89" s="15" t="s">
        <v>64</v>
      </c>
      <c r="E89" s="15" t="s">
        <v>72</v>
      </c>
      <c r="F89" s="15"/>
      <c r="G89" s="13"/>
      <c r="H89" s="178"/>
    </row>
    <row r="90" spans="1:8" ht="64.5" hidden="1" customHeight="1" x14ac:dyDescent="0.25">
      <c r="A90" s="13" t="s">
        <v>241</v>
      </c>
      <c r="B90" s="21" t="s">
        <v>244</v>
      </c>
      <c r="C90" s="25" t="s">
        <v>63</v>
      </c>
      <c r="D90" s="15" t="s">
        <v>65</v>
      </c>
      <c r="E90" s="15" t="s">
        <v>73</v>
      </c>
      <c r="F90" s="15"/>
      <c r="G90" s="13"/>
      <c r="H90" s="178"/>
    </row>
    <row r="91" spans="1:8" ht="64.5" hidden="1" customHeight="1" x14ac:dyDescent="0.25">
      <c r="A91" s="13" t="s">
        <v>241</v>
      </c>
      <c r="B91" s="21" t="s">
        <v>245</v>
      </c>
      <c r="C91" s="25" t="s">
        <v>63</v>
      </c>
      <c r="D91" s="15" t="s">
        <v>64</v>
      </c>
      <c r="E91" s="15" t="s">
        <v>76</v>
      </c>
      <c r="F91" s="15"/>
      <c r="G91" s="13"/>
      <c r="H91" s="178"/>
    </row>
    <row r="92" spans="1:8" ht="64.5" hidden="1" customHeight="1" x14ac:dyDescent="0.25">
      <c r="A92" s="13" t="s">
        <v>241</v>
      </c>
      <c r="B92" s="21" t="s">
        <v>246</v>
      </c>
      <c r="C92" s="25" t="s">
        <v>62</v>
      </c>
      <c r="D92" s="15" t="s">
        <v>64</v>
      </c>
      <c r="E92" s="15" t="s">
        <v>77</v>
      </c>
      <c r="F92" s="15"/>
      <c r="G92" s="13"/>
      <c r="H92" s="178"/>
    </row>
    <row r="93" spans="1:8" ht="64.5" hidden="1" customHeight="1" x14ac:dyDescent="0.25">
      <c r="A93" s="13" t="s">
        <v>248</v>
      </c>
      <c r="B93" s="21" t="s">
        <v>250</v>
      </c>
      <c r="C93" s="21" t="s">
        <v>63</v>
      </c>
      <c r="D93" s="15" t="s">
        <v>64</v>
      </c>
      <c r="E93" s="15" t="s">
        <v>75</v>
      </c>
      <c r="F93" s="15"/>
      <c r="G93" s="13"/>
      <c r="H93" s="178"/>
    </row>
    <row r="94" spans="1:8" ht="64.5" hidden="1" customHeight="1" x14ac:dyDescent="0.25">
      <c r="A94" s="13" t="s">
        <v>248</v>
      </c>
      <c r="B94" s="21" t="s">
        <v>251</v>
      </c>
      <c r="C94" s="21" t="s">
        <v>63</v>
      </c>
      <c r="D94" s="15" t="s">
        <v>64</v>
      </c>
      <c r="E94" s="15" t="s">
        <v>75</v>
      </c>
      <c r="F94" s="15"/>
      <c r="G94" s="13"/>
      <c r="H94" s="178"/>
    </row>
    <row r="95" spans="1:8" ht="64.5" hidden="1" customHeight="1" x14ac:dyDescent="0.25">
      <c r="A95" s="13" t="s">
        <v>248</v>
      </c>
      <c r="B95" s="21" t="s">
        <v>249</v>
      </c>
      <c r="C95" s="21" t="s">
        <v>62</v>
      </c>
      <c r="D95" s="15" t="s">
        <v>64</v>
      </c>
      <c r="E95" s="15" t="s">
        <v>75</v>
      </c>
      <c r="F95" s="15"/>
      <c r="G95" s="13"/>
      <c r="H95" s="178"/>
    </row>
    <row r="96" spans="1:8" ht="64.5" hidden="1" customHeight="1" x14ac:dyDescent="0.25">
      <c r="A96" s="13" t="s">
        <v>5</v>
      </c>
      <c r="B96" s="21" t="s">
        <v>240</v>
      </c>
      <c r="C96" s="25" t="s">
        <v>63</v>
      </c>
      <c r="D96" s="15" t="s">
        <v>64</v>
      </c>
      <c r="E96" s="28" t="s">
        <v>68</v>
      </c>
      <c r="F96" s="15" t="s">
        <v>255</v>
      </c>
      <c r="G96" s="13">
        <v>90</v>
      </c>
      <c r="H96" s="178" t="s">
        <v>284</v>
      </c>
    </row>
    <row r="97" spans="1:8" ht="64.5" hidden="1" customHeight="1" x14ac:dyDescent="0.25">
      <c r="A97" s="13" t="s">
        <v>5</v>
      </c>
      <c r="B97" s="21" t="s">
        <v>158</v>
      </c>
      <c r="C97" s="25" t="s">
        <v>63</v>
      </c>
      <c r="D97" s="15" t="s">
        <v>65</v>
      </c>
      <c r="E97" s="28" t="s">
        <v>69</v>
      </c>
      <c r="F97" s="15" t="s">
        <v>260</v>
      </c>
      <c r="G97" s="13">
        <v>90</v>
      </c>
      <c r="H97" s="178" t="s">
        <v>284</v>
      </c>
    </row>
    <row r="98" spans="1:8" ht="64.5" customHeight="1" x14ac:dyDescent="0.25">
      <c r="A98" s="13" t="s">
        <v>5</v>
      </c>
      <c r="B98" s="21" t="s">
        <v>159</v>
      </c>
      <c r="C98" s="25" t="s">
        <v>62</v>
      </c>
      <c r="D98" s="15" t="s">
        <v>64</v>
      </c>
      <c r="E98" s="28" t="s">
        <v>70</v>
      </c>
      <c r="F98" s="15" t="s">
        <v>259</v>
      </c>
      <c r="G98" s="13">
        <v>90</v>
      </c>
      <c r="H98" s="178" t="s">
        <v>284</v>
      </c>
    </row>
    <row r="99" spans="1:8" ht="64.5" customHeight="1" x14ac:dyDescent="0.25">
      <c r="A99" s="13" t="s">
        <v>5</v>
      </c>
      <c r="B99" s="21" t="s">
        <v>160</v>
      </c>
      <c r="C99" s="25" t="s">
        <v>62</v>
      </c>
      <c r="D99" s="15" t="s">
        <v>64</v>
      </c>
      <c r="E99" s="28" t="s">
        <v>71</v>
      </c>
      <c r="F99" s="15" t="s">
        <v>303</v>
      </c>
      <c r="G99" s="13">
        <v>90</v>
      </c>
      <c r="H99" s="178" t="s">
        <v>284</v>
      </c>
    </row>
    <row r="100" spans="1:8" ht="64.5" hidden="1" customHeight="1" x14ac:dyDescent="0.25">
      <c r="A100" s="13" t="s">
        <v>5</v>
      </c>
      <c r="B100" s="21" t="s">
        <v>161</v>
      </c>
      <c r="C100" s="25" t="s">
        <v>63</v>
      </c>
      <c r="D100" s="15" t="s">
        <v>65</v>
      </c>
      <c r="E100" s="28" t="s">
        <v>72</v>
      </c>
      <c r="F100" s="15" t="s">
        <v>391</v>
      </c>
      <c r="G100" s="13">
        <v>90</v>
      </c>
      <c r="H100" s="178" t="s">
        <v>284</v>
      </c>
    </row>
    <row r="101" spans="1:8" ht="64.5" hidden="1" customHeight="1" x14ac:dyDescent="0.25">
      <c r="A101" s="13" t="s">
        <v>5</v>
      </c>
      <c r="B101" s="21" t="s">
        <v>162</v>
      </c>
      <c r="C101" s="25" t="s">
        <v>63</v>
      </c>
      <c r="D101" s="15" t="s">
        <v>65</v>
      </c>
      <c r="E101" s="28" t="s">
        <v>73</v>
      </c>
      <c r="F101" s="184" t="s">
        <v>386</v>
      </c>
      <c r="G101" s="13">
        <v>90</v>
      </c>
      <c r="H101" s="178" t="s">
        <v>284</v>
      </c>
    </row>
    <row r="102" spans="1:8" ht="64.5" hidden="1" customHeight="1" x14ac:dyDescent="0.25">
      <c r="A102" s="13" t="s">
        <v>5</v>
      </c>
      <c r="B102" s="21" t="s">
        <v>163</v>
      </c>
      <c r="C102" s="25" t="s">
        <v>62</v>
      </c>
      <c r="D102" s="15" t="s">
        <v>64</v>
      </c>
      <c r="E102" s="28" t="s">
        <v>74</v>
      </c>
      <c r="F102" s="15"/>
      <c r="G102" s="13"/>
      <c r="H102" s="178"/>
    </row>
    <row r="103" spans="1:8" ht="64.5" hidden="1" customHeight="1" x14ac:dyDescent="0.25">
      <c r="A103" s="13" t="s">
        <v>5</v>
      </c>
      <c r="B103" s="21" t="s">
        <v>164</v>
      </c>
      <c r="C103" s="25" t="s">
        <v>63</v>
      </c>
      <c r="D103" s="15" t="s">
        <v>65</v>
      </c>
      <c r="E103" s="28" t="s">
        <v>75</v>
      </c>
      <c r="F103" s="15"/>
      <c r="G103" s="13"/>
      <c r="H103" s="178"/>
    </row>
    <row r="104" spans="1:8" ht="64.5" hidden="1" customHeight="1" x14ac:dyDescent="0.25">
      <c r="A104" s="13" t="s">
        <v>5</v>
      </c>
      <c r="B104" s="24" t="s">
        <v>165</v>
      </c>
      <c r="C104" s="25" t="s">
        <v>63</v>
      </c>
      <c r="D104" s="15" t="s">
        <v>65</v>
      </c>
      <c r="E104" s="28" t="s">
        <v>76</v>
      </c>
      <c r="F104" s="15"/>
      <c r="G104" s="13"/>
      <c r="H104" s="178"/>
    </row>
    <row r="105" spans="1:8" ht="64.5" hidden="1" customHeight="1" x14ac:dyDescent="0.25">
      <c r="A105" s="13" t="s">
        <v>166</v>
      </c>
      <c r="B105" s="21" t="s">
        <v>381</v>
      </c>
      <c r="C105" s="25" t="s">
        <v>63</v>
      </c>
      <c r="D105" s="15" t="s">
        <v>128</v>
      </c>
      <c r="E105" s="15" t="s">
        <v>69</v>
      </c>
      <c r="F105" s="15" t="s">
        <v>349</v>
      </c>
      <c r="G105" s="39">
        <v>90</v>
      </c>
      <c r="H105" s="178" t="s">
        <v>284</v>
      </c>
    </row>
    <row r="106" spans="1:8" ht="64.5" hidden="1" customHeight="1" x14ac:dyDescent="0.25">
      <c r="A106" s="13" t="s">
        <v>166</v>
      </c>
      <c r="B106" s="21" t="s">
        <v>174</v>
      </c>
      <c r="C106" s="25" t="s">
        <v>63</v>
      </c>
      <c r="D106" s="15" t="s">
        <v>128</v>
      </c>
      <c r="E106" s="15" t="s">
        <v>72</v>
      </c>
      <c r="F106" s="15" t="s">
        <v>382</v>
      </c>
      <c r="G106" s="13">
        <v>90</v>
      </c>
      <c r="H106" s="178" t="s">
        <v>282</v>
      </c>
    </row>
    <row r="107" spans="1:8" ht="64.5" hidden="1" customHeight="1" x14ac:dyDescent="0.25">
      <c r="A107" s="13" t="s">
        <v>166</v>
      </c>
      <c r="B107" s="21" t="s">
        <v>175</v>
      </c>
      <c r="C107" s="25" t="s">
        <v>63</v>
      </c>
      <c r="D107" s="15" t="s">
        <v>128</v>
      </c>
      <c r="E107" s="15" t="s">
        <v>73</v>
      </c>
      <c r="F107" s="15"/>
      <c r="G107" s="13"/>
      <c r="H107" s="178"/>
    </row>
    <row r="108" spans="1:8" ht="64.5" hidden="1" customHeight="1" x14ac:dyDescent="0.25">
      <c r="A108" s="13" t="s">
        <v>166</v>
      </c>
      <c r="B108" s="21" t="s">
        <v>176</v>
      </c>
      <c r="C108" s="25" t="s">
        <v>63</v>
      </c>
      <c r="D108" s="15" t="s">
        <v>128</v>
      </c>
      <c r="E108" s="15" t="s">
        <v>76</v>
      </c>
      <c r="F108" s="15"/>
      <c r="G108" s="13"/>
      <c r="H108" s="178"/>
    </row>
    <row r="109" spans="1:8" ht="64.5" hidden="1" customHeight="1" x14ac:dyDescent="0.25">
      <c r="A109" s="13" t="s">
        <v>167</v>
      </c>
      <c r="B109" s="24" t="s">
        <v>173</v>
      </c>
      <c r="C109" s="25" t="s">
        <v>63</v>
      </c>
      <c r="D109" s="28" t="s">
        <v>64</v>
      </c>
      <c r="E109" s="28" t="s">
        <v>73</v>
      </c>
      <c r="F109" s="15"/>
      <c r="G109" s="13"/>
      <c r="H109" s="178"/>
    </row>
    <row r="110" spans="1:8" ht="64.5" customHeight="1" x14ac:dyDescent="0.25">
      <c r="A110" s="13" t="s">
        <v>167</v>
      </c>
      <c r="B110" s="24" t="s">
        <v>169</v>
      </c>
      <c r="C110" s="25" t="s">
        <v>62</v>
      </c>
      <c r="D110" s="28" t="s">
        <v>64</v>
      </c>
      <c r="E110" s="28" t="s">
        <v>73</v>
      </c>
      <c r="F110" s="15"/>
      <c r="G110" s="13"/>
      <c r="H110" s="178"/>
    </row>
    <row r="111" spans="1:8" ht="64.5" hidden="1" customHeight="1" x14ac:dyDescent="0.25">
      <c r="A111" s="13" t="s">
        <v>167</v>
      </c>
      <c r="B111" s="24" t="s">
        <v>171</v>
      </c>
      <c r="C111" s="25" t="s">
        <v>63</v>
      </c>
      <c r="D111" s="28" t="s">
        <v>65</v>
      </c>
      <c r="E111" s="28" t="s">
        <v>74</v>
      </c>
      <c r="F111" s="15"/>
      <c r="G111" s="13"/>
      <c r="H111" s="178"/>
    </row>
    <row r="112" spans="1:8" ht="64.5" hidden="1" customHeight="1" x14ac:dyDescent="0.25">
      <c r="A112" s="13" t="s">
        <v>167</v>
      </c>
      <c r="B112" s="24" t="s">
        <v>168</v>
      </c>
      <c r="C112" s="25" t="s">
        <v>62</v>
      </c>
      <c r="D112" s="28" t="s">
        <v>64</v>
      </c>
      <c r="E112" s="28" t="s">
        <v>75</v>
      </c>
      <c r="F112" s="15"/>
      <c r="G112" s="13"/>
      <c r="H112" s="178"/>
    </row>
    <row r="113" spans="1:8" ht="64.5" hidden="1" customHeight="1" x14ac:dyDescent="0.25">
      <c r="A113" s="13" t="s">
        <v>167</v>
      </c>
      <c r="B113" s="24" t="s">
        <v>170</v>
      </c>
      <c r="C113" s="25" t="s">
        <v>62</v>
      </c>
      <c r="D113" s="28" t="s">
        <v>64</v>
      </c>
      <c r="E113" s="28" t="s">
        <v>75</v>
      </c>
      <c r="F113" s="15"/>
      <c r="G113" s="13"/>
      <c r="H113" s="178"/>
    </row>
    <row r="114" spans="1:8" ht="64.5" hidden="1" customHeight="1" x14ac:dyDescent="0.25">
      <c r="A114" s="13" t="s">
        <v>167</v>
      </c>
      <c r="B114" s="24" t="s">
        <v>172</v>
      </c>
      <c r="C114" s="25" t="s">
        <v>63</v>
      </c>
      <c r="D114" s="28" t="s">
        <v>65</v>
      </c>
      <c r="E114" s="28" t="s">
        <v>76</v>
      </c>
      <c r="F114" s="15"/>
      <c r="G114" s="13"/>
      <c r="H114" s="178"/>
    </row>
    <row r="115" spans="1:8" ht="64.5" customHeight="1" x14ac:dyDescent="0.25">
      <c r="A115" s="13" t="s">
        <v>206</v>
      </c>
      <c r="B115" s="24" t="s">
        <v>210</v>
      </c>
      <c r="C115" s="25" t="s">
        <v>62</v>
      </c>
      <c r="D115" s="28" t="s">
        <v>64</v>
      </c>
      <c r="E115" s="28" t="s">
        <v>73</v>
      </c>
      <c r="F115" s="15"/>
      <c r="G115" s="13"/>
      <c r="H115" s="178"/>
    </row>
    <row r="116" spans="1:8" ht="64.5" hidden="1" customHeight="1" x14ac:dyDescent="0.25">
      <c r="A116" s="13" t="s">
        <v>206</v>
      </c>
      <c r="B116" s="24" t="s">
        <v>209</v>
      </c>
      <c r="C116" s="25" t="s">
        <v>62</v>
      </c>
      <c r="D116" s="28" t="s">
        <v>64</v>
      </c>
      <c r="E116" s="28" t="s">
        <v>74</v>
      </c>
      <c r="F116" s="15"/>
      <c r="G116" s="13"/>
      <c r="H116" s="178" t="s">
        <v>282</v>
      </c>
    </row>
    <row r="117" spans="1:8" ht="64.5" hidden="1" customHeight="1" x14ac:dyDescent="0.25">
      <c r="A117" s="13" t="s">
        <v>206</v>
      </c>
      <c r="B117" s="24" t="s">
        <v>211</v>
      </c>
      <c r="C117" s="25" t="s">
        <v>63</v>
      </c>
      <c r="D117" s="28" t="s">
        <v>128</v>
      </c>
      <c r="E117" s="28" t="s">
        <v>74</v>
      </c>
      <c r="F117" s="15"/>
      <c r="G117" s="13"/>
      <c r="H117" s="178"/>
    </row>
    <row r="118" spans="1:8" ht="64.5" hidden="1" customHeight="1" x14ac:dyDescent="0.25">
      <c r="A118" s="13" t="s">
        <v>206</v>
      </c>
      <c r="B118" s="24" t="s">
        <v>208</v>
      </c>
      <c r="C118" s="25" t="s">
        <v>63</v>
      </c>
      <c r="D118" s="28" t="s">
        <v>64</v>
      </c>
      <c r="E118" s="28" t="s">
        <v>75</v>
      </c>
      <c r="F118" s="15"/>
      <c r="G118" s="13"/>
      <c r="H118" s="178"/>
    </row>
    <row r="119" spans="1:8" ht="64.5" hidden="1" customHeight="1" x14ac:dyDescent="0.25">
      <c r="A119" s="13" t="s">
        <v>206</v>
      </c>
      <c r="B119" s="24" t="s">
        <v>207</v>
      </c>
      <c r="C119" s="25" t="s">
        <v>63</v>
      </c>
      <c r="D119" s="28" t="s">
        <v>64</v>
      </c>
      <c r="E119" s="28" t="s">
        <v>76</v>
      </c>
      <c r="F119" s="15"/>
      <c r="G119" s="13"/>
      <c r="H119" s="178"/>
    </row>
    <row r="120" spans="1:8" ht="64.5" hidden="1" customHeight="1" x14ac:dyDescent="0.25">
      <c r="A120" s="13" t="s">
        <v>178</v>
      </c>
      <c r="B120" s="22" t="s">
        <v>186</v>
      </c>
      <c r="C120" s="25" t="s">
        <v>63</v>
      </c>
      <c r="D120" s="15" t="s">
        <v>65</v>
      </c>
      <c r="E120" s="15" t="s">
        <v>68</v>
      </c>
      <c r="F120" s="40" t="s">
        <v>285</v>
      </c>
      <c r="G120" s="13">
        <v>60</v>
      </c>
      <c r="H120" s="178" t="s">
        <v>284</v>
      </c>
    </row>
    <row r="121" spans="1:8" ht="64.5" customHeight="1" x14ac:dyDescent="0.25">
      <c r="A121" s="13" t="s">
        <v>178</v>
      </c>
      <c r="B121" s="22" t="s">
        <v>177</v>
      </c>
      <c r="C121" s="25" t="s">
        <v>62</v>
      </c>
      <c r="D121" s="15" t="s">
        <v>64</v>
      </c>
      <c r="E121" s="15" t="s">
        <v>71</v>
      </c>
      <c r="F121" s="15" t="s">
        <v>286</v>
      </c>
      <c r="G121" s="13">
        <v>90</v>
      </c>
      <c r="H121" s="178" t="s">
        <v>284</v>
      </c>
    </row>
    <row r="122" spans="1:8" ht="64.5" customHeight="1" x14ac:dyDescent="0.25">
      <c r="A122" s="13" t="s">
        <v>178</v>
      </c>
      <c r="B122" s="22" t="s">
        <v>179</v>
      </c>
      <c r="C122" s="25" t="s">
        <v>62</v>
      </c>
      <c r="D122" s="15" t="s">
        <v>64</v>
      </c>
      <c r="E122" s="15" t="s">
        <v>71</v>
      </c>
      <c r="F122" s="15" t="s">
        <v>343</v>
      </c>
      <c r="G122" s="13">
        <v>90</v>
      </c>
      <c r="H122" s="178" t="s">
        <v>284</v>
      </c>
    </row>
    <row r="123" spans="1:8" ht="64.5" customHeight="1" x14ac:dyDescent="0.25">
      <c r="A123" s="13" t="s">
        <v>178</v>
      </c>
      <c r="B123" s="22" t="s">
        <v>180</v>
      </c>
      <c r="C123" s="25" t="s">
        <v>62</v>
      </c>
      <c r="D123" s="15" t="s">
        <v>64</v>
      </c>
      <c r="E123" s="15" t="s">
        <v>72</v>
      </c>
      <c r="F123" s="15" t="s">
        <v>383</v>
      </c>
      <c r="G123" s="13">
        <v>90</v>
      </c>
      <c r="H123" s="178" t="s">
        <v>284</v>
      </c>
    </row>
    <row r="124" spans="1:8" ht="64.5" customHeight="1" x14ac:dyDescent="0.25">
      <c r="A124" s="13" t="s">
        <v>178</v>
      </c>
      <c r="B124" s="22" t="s">
        <v>181</v>
      </c>
      <c r="C124" s="25" t="s">
        <v>62</v>
      </c>
      <c r="D124" s="15" t="s">
        <v>64</v>
      </c>
      <c r="E124" s="15" t="s">
        <v>73</v>
      </c>
      <c r="F124" s="15"/>
      <c r="G124" s="13"/>
      <c r="H124" s="178"/>
    </row>
    <row r="125" spans="1:8" ht="64.5" customHeight="1" x14ac:dyDescent="0.25">
      <c r="A125" s="13" t="s">
        <v>178</v>
      </c>
      <c r="B125" s="22" t="s">
        <v>182</v>
      </c>
      <c r="C125" s="25" t="s">
        <v>62</v>
      </c>
      <c r="D125" s="15" t="s">
        <v>64</v>
      </c>
      <c r="E125" s="15" t="s">
        <v>73</v>
      </c>
      <c r="F125" s="15"/>
      <c r="G125" s="13"/>
      <c r="H125" s="178"/>
    </row>
    <row r="126" spans="1:8" ht="64.5" hidden="1" customHeight="1" x14ac:dyDescent="0.25">
      <c r="A126" s="13" t="s">
        <v>178</v>
      </c>
      <c r="B126" s="22" t="s">
        <v>183</v>
      </c>
      <c r="C126" s="25" t="s">
        <v>63</v>
      </c>
      <c r="D126" s="15" t="s">
        <v>65</v>
      </c>
      <c r="E126" s="15" t="s">
        <v>75</v>
      </c>
      <c r="F126" s="15"/>
      <c r="G126" s="13"/>
      <c r="H126" s="178"/>
    </row>
    <row r="127" spans="1:8" ht="64.5" hidden="1" customHeight="1" x14ac:dyDescent="0.25">
      <c r="A127" s="13" t="s">
        <v>178</v>
      </c>
      <c r="B127" s="22" t="s">
        <v>185</v>
      </c>
      <c r="C127" s="25" t="s">
        <v>63</v>
      </c>
      <c r="D127" s="15" t="s">
        <v>65</v>
      </c>
      <c r="E127" s="15" t="s">
        <v>75</v>
      </c>
      <c r="F127" s="15"/>
      <c r="G127" s="13"/>
      <c r="H127" s="178"/>
    </row>
    <row r="128" spans="1:8" ht="64.5" hidden="1" customHeight="1" x14ac:dyDescent="0.25">
      <c r="A128" s="13" t="s">
        <v>178</v>
      </c>
      <c r="B128" s="22" t="s">
        <v>184</v>
      </c>
      <c r="C128" s="25" t="s">
        <v>62</v>
      </c>
      <c r="D128" s="15" t="s">
        <v>64</v>
      </c>
      <c r="E128" s="15" t="s">
        <v>76</v>
      </c>
      <c r="F128" s="15"/>
      <c r="G128" s="13"/>
      <c r="H128" s="178" t="s">
        <v>282</v>
      </c>
    </row>
    <row r="129" spans="1:8" ht="64.5" hidden="1" customHeight="1" x14ac:dyDescent="0.25">
      <c r="A129" s="13" t="s">
        <v>178</v>
      </c>
      <c r="B129" s="22" t="s">
        <v>187</v>
      </c>
      <c r="C129" s="25" t="s">
        <v>63</v>
      </c>
      <c r="D129" s="15" t="s">
        <v>65</v>
      </c>
      <c r="E129" s="15" t="s">
        <v>77</v>
      </c>
      <c r="F129" s="15"/>
      <c r="G129" s="13"/>
      <c r="H129" s="178"/>
    </row>
    <row r="130" spans="1:8" ht="64.5" hidden="1" customHeight="1" x14ac:dyDescent="0.25">
      <c r="A130" s="13" t="s">
        <v>192</v>
      </c>
      <c r="B130" s="22" t="s">
        <v>193</v>
      </c>
      <c r="C130" s="25" t="s">
        <v>63</v>
      </c>
      <c r="D130" s="15" t="s">
        <v>128</v>
      </c>
      <c r="E130" s="15" t="s">
        <v>67</v>
      </c>
      <c r="F130" s="15" t="s">
        <v>288</v>
      </c>
      <c r="G130" s="13">
        <v>90</v>
      </c>
      <c r="H130" s="178" t="s">
        <v>284</v>
      </c>
    </row>
    <row r="131" spans="1:8" ht="64.5" hidden="1" customHeight="1" x14ac:dyDescent="0.25">
      <c r="A131" s="13" t="s">
        <v>192</v>
      </c>
      <c r="B131" s="22" t="s">
        <v>188</v>
      </c>
      <c r="C131" s="25" t="s">
        <v>62</v>
      </c>
      <c r="D131" s="15" t="s">
        <v>64</v>
      </c>
      <c r="E131" s="15" t="s">
        <v>69</v>
      </c>
      <c r="F131" s="15" t="s">
        <v>302</v>
      </c>
      <c r="G131" s="13">
        <v>90</v>
      </c>
      <c r="H131" s="178" t="s">
        <v>284</v>
      </c>
    </row>
    <row r="132" spans="1:8" ht="64.5" customHeight="1" x14ac:dyDescent="0.25">
      <c r="A132" s="13" t="s">
        <v>192</v>
      </c>
      <c r="B132" s="22" t="s">
        <v>190</v>
      </c>
      <c r="C132" s="25" t="s">
        <v>62</v>
      </c>
      <c r="D132" s="15" t="s">
        <v>64</v>
      </c>
      <c r="E132" s="15" t="s">
        <v>70</v>
      </c>
      <c r="F132" s="15" t="s">
        <v>289</v>
      </c>
      <c r="G132" s="13">
        <v>90</v>
      </c>
      <c r="H132" s="178" t="s">
        <v>284</v>
      </c>
    </row>
    <row r="133" spans="1:8" ht="64.5" customHeight="1" x14ac:dyDescent="0.25">
      <c r="A133" s="13" t="s">
        <v>192</v>
      </c>
      <c r="B133" s="22" t="s">
        <v>388</v>
      </c>
      <c r="C133" s="25" t="s">
        <v>62</v>
      </c>
      <c r="D133" s="15" t="s">
        <v>64</v>
      </c>
      <c r="E133" s="15" t="s">
        <v>71</v>
      </c>
      <c r="F133" s="15" t="s">
        <v>389</v>
      </c>
      <c r="G133" s="13">
        <v>90</v>
      </c>
      <c r="H133" s="178" t="s">
        <v>282</v>
      </c>
    </row>
    <row r="134" spans="1:8" ht="64.5" customHeight="1" x14ac:dyDescent="0.25">
      <c r="A134" s="13" t="s">
        <v>192</v>
      </c>
      <c r="B134" s="22" t="s">
        <v>191</v>
      </c>
      <c r="C134" s="25" t="s">
        <v>62</v>
      </c>
      <c r="D134" s="15" t="s">
        <v>64</v>
      </c>
      <c r="E134" s="15" t="s">
        <v>72</v>
      </c>
      <c r="F134" s="15"/>
      <c r="G134" s="13"/>
      <c r="H134" s="178" t="s">
        <v>282</v>
      </c>
    </row>
    <row r="135" spans="1:8" ht="64.5" hidden="1" customHeight="1" x14ac:dyDescent="0.25">
      <c r="A135" s="13" t="s">
        <v>192</v>
      </c>
      <c r="B135" s="22" t="s">
        <v>189</v>
      </c>
      <c r="C135" s="25" t="s">
        <v>63</v>
      </c>
      <c r="D135" s="15" t="s">
        <v>64</v>
      </c>
      <c r="E135" s="15" t="s">
        <v>74</v>
      </c>
      <c r="F135" s="15"/>
      <c r="G135" s="13"/>
      <c r="H135" s="178" t="s">
        <v>282</v>
      </c>
    </row>
    <row r="136" spans="1:8" ht="64.5" hidden="1" customHeight="1" x14ac:dyDescent="0.25">
      <c r="A136" s="13" t="s">
        <v>194</v>
      </c>
      <c r="B136" s="22" t="s">
        <v>195</v>
      </c>
      <c r="C136" s="25" t="s">
        <v>63</v>
      </c>
      <c r="D136" s="15" t="s">
        <v>128</v>
      </c>
      <c r="E136" s="15" t="s">
        <v>73</v>
      </c>
      <c r="F136" s="15" t="s">
        <v>387</v>
      </c>
      <c r="G136" s="35"/>
      <c r="H136" s="178" t="s">
        <v>282</v>
      </c>
    </row>
    <row r="137" spans="1:8" ht="64.5" hidden="1" customHeight="1" x14ac:dyDescent="0.25">
      <c r="A137" s="13" t="s">
        <v>194</v>
      </c>
      <c r="B137" s="22" t="s">
        <v>196</v>
      </c>
      <c r="C137" s="25" t="s">
        <v>63</v>
      </c>
      <c r="D137" s="15" t="s">
        <v>128</v>
      </c>
      <c r="E137" s="15" t="s">
        <v>75</v>
      </c>
      <c r="F137" s="15"/>
      <c r="G137" s="13"/>
      <c r="H137" s="178"/>
    </row>
    <row r="138" spans="1:8" ht="64.5" customHeight="1" x14ac:dyDescent="0.25">
      <c r="A138" s="13" t="s">
        <v>216</v>
      </c>
      <c r="B138" s="22" t="s">
        <v>212</v>
      </c>
      <c r="C138" s="25" t="s">
        <v>62</v>
      </c>
      <c r="D138" s="15" t="s">
        <v>64</v>
      </c>
      <c r="E138" s="15" t="s">
        <v>70</v>
      </c>
      <c r="F138" s="15" t="s">
        <v>261</v>
      </c>
      <c r="G138" s="13">
        <v>90</v>
      </c>
      <c r="H138" s="178" t="s">
        <v>284</v>
      </c>
    </row>
    <row r="139" spans="1:8" ht="64.5" hidden="1" customHeight="1" x14ac:dyDescent="0.25">
      <c r="A139" s="13" t="s">
        <v>216</v>
      </c>
      <c r="B139" s="22" t="s">
        <v>213</v>
      </c>
      <c r="C139" s="25" t="s">
        <v>63</v>
      </c>
      <c r="D139" s="15" t="s">
        <v>65</v>
      </c>
      <c r="E139" s="15" t="s">
        <v>71</v>
      </c>
      <c r="F139" s="15" t="s">
        <v>290</v>
      </c>
      <c r="G139" s="13"/>
      <c r="H139" s="178"/>
    </row>
    <row r="140" spans="1:8" ht="64.5" hidden="1" customHeight="1" x14ac:dyDescent="0.25">
      <c r="A140" s="13" t="s">
        <v>216</v>
      </c>
      <c r="B140" s="22" t="s">
        <v>214</v>
      </c>
      <c r="C140" s="25" t="s">
        <v>63</v>
      </c>
      <c r="D140" s="15" t="s">
        <v>65</v>
      </c>
      <c r="E140" s="15" t="s">
        <v>74</v>
      </c>
      <c r="F140" s="15"/>
      <c r="G140" s="13"/>
      <c r="H140" s="178"/>
    </row>
    <row r="141" spans="1:8" ht="64.5" hidden="1" customHeight="1" x14ac:dyDescent="0.25">
      <c r="A141" s="13" t="s">
        <v>216</v>
      </c>
      <c r="B141" s="22" t="s">
        <v>215</v>
      </c>
      <c r="C141" s="25" t="s">
        <v>62</v>
      </c>
      <c r="D141" s="15" t="s">
        <v>64</v>
      </c>
      <c r="E141" s="15" t="s">
        <v>75</v>
      </c>
      <c r="F141" s="15"/>
      <c r="G141" s="13"/>
      <c r="H141" s="178"/>
    </row>
    <row r="142" spans="1:8" ht="64.5" hidden="1" customHeight="1" x14ac:dyDescent="0.25">
      <c r="A142" s="13" t="s">
        <v>197</v>
      </c>
      <c r="B142" s="22" t="s">
        <v>198</v>
      </c>
      <c r="C142" s="25" t="s">
        <v>63</v>
      </c>
      <c r="D142" s="15" t="s">
        <v>65</v>
      </c>
      <c r="E142" s="15" t="s">
        <v>75</v>
      </c>
      <c r="F142" s="15"/>
      <c r="G142" s="13"/>
      <c r="H142" s="178"/>
    </row>
    <row r="143" spans="1:8" s="44" customFormat="1" ht="54" customHeight="1" x14ac:dyDescent="0.3">
      <c r="A143" s="29"/>
      <c r="B143" s="9"/>
      <c r="C143" s="30"/>
      <c r="D143" s="29"/>
      <c r="E143" s="29"/>
      <c r="F143" s="169"/>
      <c r="G143" s="170"/>
      <c r="H143" s="181"/>
    </row>
  </sheetData>
  <autoFilter ref="A2:H142" xr:uid="{A3F6283B-AD5C-47F8-B239-093C55D7395D}">
    <filterColumn colId="2">
      <filters>
        <filter val="Acción de información"/>
      </filters>
    </filterColumn>
    <filterColumn colId="4">
      <filters>
        <filter val="Agosto"/>
        <filter val="Julio"/>
        <filter val="Junio"/>
        <filter val="Mayo"/>
      </filters>
    </filterColumn>
  </autoFilter>
  <sortState xmlns:xlrd2="http://schemas.microsoft.com/office/spreadsheetml/2017/richdata2" ref="A3:H142">
    <sortCondition ref="A3:A142"/>
    <sortCondition ref="E3:E142" customList="enero,febrero,marzo,abril,mayo,junio,julio,agosto,septiembre,octubre,noviembre,diciembre"/>
  </sortState>
  <mergeCells count="1">
    <mergeCell ref="A1:H1"/>
  </mergeCells>
  <conditionalFormatting sqref="G3:G142">
    <cfRule type="iconSet" priority="1">
      <iconSet iconSet="3TrafficLights2" showValue="0">
        <cfvo type="percent" val="0"/>
        <cfvo type="num" val="50"/>
        <cfvo type="num" val="90"/>
      </iconSet>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86E5965-95AD-4654-9659-0A5EC3A53D9A}">
          <x14:formula1>
            <xm:f>Listas!$B$4:$B$5</xm:f>
          </x14:formula1>
          <xm:sqref>D3:D38</xm:sqref>
        </x14:dataValidation>
        <x14:dataValidation type="list" allowBlank="1" showInputMessage="1" showErrorMessage="1" xr:uid="{5AA766AC-22CB-4916-9615-B38720A6529E}">
          <x14:formula1>
            <xm:f>Listas!$B$7:$B$18</xm:f>
          </x14:formula1>
          <xm:sqref>E3:E38 E64:E69 E105:E108 E120:E143 E77:E95</xm:sqref>
        </x14:dataValidation>
        <x14:dataValidation type="list" allowBlank="1" showInputMessage="1" showErrorMessage="1" xr:uid="{05DB3CF6-53FD-4052-B42B-920559217A28}">
          <x14:formula1>
            <xm:f>Listas!$B$1:$B$2</xm:f>
          </x14:formula1>
          <xm:sqref>C120:C137 C142:C143 C3:C114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65ECC-694F-4C66-BC2F-AB3FBA81F5E8}">
  <dimension ref="A1:AE74"/>
  <sheetViews>
    <sheetView zoomScale="106" zoomScaleNormal="106" workbookViewId="0">
      <pane xSplit="1" ySplit="2" topLeftCell="B39" activePane="bottomRight" state="frozen"/>
      <selection pane="topRight" activeCell="B1" sqref="B1"/>
      <selection pane="bottomLeft" activeCell="A3" sqref="A3"/>
      <selection pane="bottomRight" activeCell="P51" activeCellId="2" sqref="L51 N51 P51"/>
    </sheetView>
  </sheetViews>
  <sheetFormatPr baseColWidth="10" defaultRowHeight="15" x14ac:dyDescent="0.3"/>
  <cols>
    <col min="1" max="1" width="21.7109375" style="88" customWidth="1"/>
    <col min="2" max="2" width="12.85546875" style="88" bestFit="1" customWidth="1"/>
    <col min="3" max="26" width="4.42578125" style="88" customWidth="1"/>
    <col min="27" max="27" width="15" style="88" bestFit="1" customWidth="1"/>
    <col min="28" max="28" width="4.28515625" style="158" customWidth="1"/>
    <col min="29" max="29" width="14.7109375" style="88" customWidth="1"/>
    <col min="30" max="30" width="4.28515625" style="88" customWidth="1"/>
    <col min="31" max="31" width="18" style="88" customWidth="1"/>
    <col min="32" max="16384" width="11.42578125" style="88"/>
  </cols>
  <sheetData>
    <row r="1" spans="1:31" ht="16.5" customHeight="1" thickBot="1" x14ac:dyDescent="0.35">
      <c r="A1" s="86"/>
      <c r="B1" s="86"/>
      <c r="C1" s="87"/>
      <c r="D1" s="87"/>
      <c r="E1" s="86"/>
      <c r="F1" s="86"/>
      <c r="G1" s="86"/>
      <c r="H1" s="86"/>
      <c r="I1" s="86"/>
      <c r="J1" s="86"/>
      <c r="K1" s="86"/>
      <c r="L1" s="86"/>
      <c r="M1" s="86"/>
      <c r="N1" s="86"/>
      <c r="O1" s="86"/>
      <c r="P1" s="86"/>
      <c r="Q1" s="86"/>
      <c r="R1" s="86"/>
      <c r="S1" s="86"/>
      <c r="T1" s="86"/>
      <c r="U1" s="86"/>
      <c r="V1" s="86"/>
      <c r="W1" s="86"/>
      <c r="X1" s="86"/>
      <c r="Y1" s="86"/>
      <c r="Z1" s="86"/>
      <c r="AA1" s="248" t="s">
        <v>299</v>
      </c>
      <c r="AB1" s="249"/>
      <c r="AC1" s="248" t="s">
        <v>300</v>
      </c>
      <c r="AD1" s="253"/>
      <c r="AE1" s="249"/>
    </row>
    <row r="2" spans="1:31" ht="24" customHeight="1" thickBot="1" x14ac:dyDescent="0.35">
      <c r="A2" s="89" t="s">
        <v>278</v>
      </c>
      <c r="B2" s="90" t="s">
        <v>275</v>
      </c>
      <c r="C2" s="263" t="s">
        <v>263</v>
      </c>
      <c r="D2" s="264"/>
      <c r="E2" s="262" t="s">
        <v>264</v>
      </c>
      <c r="F2" s="261"/>
      <c r="G2" s="260" t="s">
        <v>265</v>
      </c>
      <c r="H2" s="265"/>
      <c r="I2" s="262" t="s">
        <v>266</v>
      </c>
      <c r="J2" s="261"/>
      <c r="K2" s="260" t="s">
        <v>267</v>
      </c>
      <c r="L2" s="261"/>
      <c r="M2" s="260" t="s">
        <v>268</v>
      </c>
      <c r="N2" s="261"/>
      <c r="O2" s="260" t="s">
        <v>269</v>
      </c>
      <c r="P2" s="261"/>
      <c r="Q2" s="260" t="s">
        <v>270</v>
      </c>
      <c r="R2" s="261"/>
      <c r="S2" s="260" t="s">
        <v>271</v>
      </c>
      <c r="T2" s="261"/>
      <c r="U2" s="260" t="s">
        <v>272</v>
      </c>
      <c r="V2" s="261"/>
      <c r="W2" s="260" t="s">
        <v>273</v>
      </c>
      <c r="X2" s="261"/>
      <c r="Y2" s="260" t="s">
        <v>274</v>
      </c>
      <c r="Z2" s="262"/>
      <c r="AA2" s="250" t="s">
        <v>314</v>
      </c>
      <c r="AB2" s="251"/>
      <c r="AC2" s="250" t="s">
        <v>315</v>
      </c>
      <c r="AD2" s="251"/>
      <c r="AE2" s="91" t="s">
        <v>344</v>
      </c>
    </row>
    <row r="3" spans="1:31" s="100" customFormat="1" ht="20.25" customHeight="1" x14ac:dyDescent="0.25">
      <c r="A3" s="258" t="s">
        <v>292</v>
      </c>
      <c r="B3" s="92" t="s">
        <v>276</v>
      </c>
      <c r="C3" s="93"/>
      <c r="D3" s="94"/>
      <c r="E3" s="93"/>
      <c r="F3" s="94"/>
      <c r="G3" s="95"/>
      <c r="H3" s="94"/>
      <c r="I3" s="93"/>
      <c r="J3" s="94"/>
      <c r="K3" s="93"/>
      <c r="L3" s="94"/>
      <c r="M3" s="93"/>
      <c r="N3" s="94"/>
      <c r="O3" s="96">
        <v>1</v>
      </c>
      <c r="P3" s="131">
        <v>1</v>
      </c>
      <c r="Q3" s="93"/>
      <c r="R3" s="94"/>
      <c r="S3" s="96">
        <v>1</v>
      </c>
      <c r="T3" s="94"/>
      <c r="U3" s="96">
        <v>1</v>
      </c>
      <c r="V3" s="94"/>
      <c r="W3" s="93"/>
      <c r="X3" s="94"/>
      <c r="Y3" s="95"/>
      <c r="Z3" s="97"/>
      <c r="AA3" s="98">
        <f>O3+S3+U3</f>
        <v>3</v>
      </c>
      <c r="AB3" s="238">
        <f>AA3+AA4</f>
        <v>4</v>
      </c>
      <c r="AC3" s="99">
        <f>SUM(P3+T3+V3)</f>
        <v>1</v>
      </c>
      <c r="AD3" s="238">
        <f>AC3+AC4</f>
        <v>1</v>
      </c>
      <c r="AE3" s="240">
        <f>(AD3*100/AB3/100)</f>
        <v>0.25</v>
      </c>
    </row>
    <row r="4" spans="1:31" ht="20.25" customHeight="1" thickBot="1" x14ac:dyDescent="0.35">
      <c r="A4" s="259"/>
      <c r="B4" s="101" t="s">
        <v>277</v>
      </c>
      <c r="C4" s="102"/>
      <c r="D4" s="103"/>
      <c r="E4" s="104"/>
      <c r="F4" s="105"/>
      <c r="G4" s="106"/>
      <c r="H4" s="105"/>
      <c r="I4" s="104"/>
      <c r="J4" s="105"/>
      <c r="K4" s="104"/>
      <c r="L4" s="105"/>
      <c r="M4" s="104"/>
      <c r="N4" s="105"/>
      <c r="O4" s="104"/>
      <c r="P4" s="105"/>
      <c r="Q4" s="104"/>
      <c r="R4" s="105"/>
      <c r="S4" s="104"/>
      <c r="T4" s="105"/>
      <c r="U4" s="104"/>
      <c r="V4" s="105"/>
      <c r="W4" s="107">
        <v>1</v>
      </c>
      <c r="X4" s="105"/>
      <c r="Y4" s="106"/>
      <c r="Z4" s="108"/>
      <c r="AA4" s="109">
        <f>W4</f>
        <v>1</v>
      </c>
      <c r="AB4" s="252"/>
      <c r="AC4" s="110">
        <f>X4</f>
        <v>0</v>
      </c>
      <c r="AD4" s="252"/>
      <c r="AE4" s="241"/>
    </row>
    <row r="5" spans="1:31" ht="20.25" customHeight="1" x14ac:dyDescent="0.3">
      <c r="A5" s="266" t="s">
        <v>262</v>
      </c>
      <c r="B5" s="111" t="s">
        <v>276</v>
      </c>
      <c r="C5" s="112"/>
      <c r="D5" s="113"/>
      <c r="E5" s="114"/>
      <c r="F5" s="115"/>
      <c r="G5" s="116"/>
      <c r="H5" s="115"/>
      <c r="I5" s="114"/>
      <c r="J5" s="115"/>
      <c r="K5" s="114"/>
      <c r="L5" s="115"/>
      <c r="M5" s="114"/>
      <c r="N5" s="115"/>
      <c r="O5" s="117">
        <v>1</v>
      </c>
      <c r="P5" s="115"/>
      <c r="Q5" s="117">
        <v>1</v>
      </c>
      <c r="R5" s="115"/>
      <c r="S5" s="117">
        <v>1</v>
      </c>
      <c r="T5" s="115"/>
      <c r="U5" s="114"/>
      <c r="V5" s="115"/>
      <c r="W5" s="114"/>
      <c r="X5" s="115"/>
      <c r="Y5" s="116"/>
      <c r="Z5" s="118"/>
      <c r="AA5" s="119">
        <f>O5+Q5+S5</f>
        <v>3</v>
      </c>
      <c r="AB5" s="254">
        <f>AA5+AA6</f>
        <v>4</v>
      </c>
      <c r="AC5" s="120">
        <f>SUM(P5+R5+T5)</f>
        <v>0</v>
      </c>
      <c r="AD5" s="254">
        <f>AC5+AC6</f>
        <v>1</v>
      </c>
      <c r="AE5" s="240">
        <f>(AD5*100/AB5)/100</f>
        <v>0.25</v>
      </c>
    </row>
    <row r="6" spans="1:31" ht="20.25" customHeight="1" thickBot="1" x14ac:dyDescent="0.35">
      <c r="A6" s="256"/>
      <c r="B6" s="121" t="s">
        <v>277</v>
      </c>
      <c r="C6" s="102"/>
      <c r="D6" s="103"/>
      <c r="E6" s="102"/>
      <c r="F6" s="103"/>
      <c r="G6" s="122"/>
      <c r="H6" s="103"/>
      <c r="I6" s="123">
        <v>1</v>
      </c>
      <c r="J6" s="124">
        <v>1</v>
      </c>
      <c r="K6" s="102"/>
      <c r="L6" s="103"/>
      <c r="M6" s="102"/>
      <c r="N6" s="103"/>
      <c r="O6" s="102"/>
      <c r="P6" s="103"/>
      <c r="Q6" s="102"/>
      <c r="R6" s="103"/>
      <c r="S6" s="102"/>
      <c r="T6" s="103"/>
      <c r="U6" s="102"/>
      <c r="V6" s="103"/>
      <c r="W6" s="102"/>
      <c r="X6" s="103"/>
      <c r="Y6" s="122"/>
      <c r="Z6" s="125"/>
      <c r="AA6" s="126">
        <f>I6</f>
        <v>1</v>
      </c>
      <c r="AB6" s="239"/>
      <c r="AC6" s="127">
        <f>J6</f>
        <v>1</v>
      </c>
      <c r="AD6" s="239"/>
      <c r="AE6" s="241"/>
    </row>
    <row r="7" spans="1:31" ht="20.25" customHeight="1" x14ac:dyDescent="0.3">
      <c r="A7" s="255" t="s">
        <v>293</v>
      </c>
      <c r="B7" s="92" t="s">
        <v>276</v>
      </c>
      <c r="C7" s="112"/>
      <c r="D7" s="113"/>
      <c r="E7" s="112"/>
      <c r="F7" s="113"/>
      <c r="G7" s="128"/>
      <c r="H7" s="113"/>
      <c r="I7" s="112"/>
      <c r="J7" s="113"/>
      <c r="K7" s="112"/>
      <c r="L7" s="113"/>
      <c r="M7" s="93"/>
      <c r="N7" s="113"/>
      <c r="O7" s="112"/>
      <c r="P7" s="113"/>
      <c r="Q7" s="96">
        <v>1</v>
      </c>
      <c r="R7" s="113"/>
      <c r="S7" s="96">
        <v>1</v>
      </c>
      <c r="T7" s="113"/>
      <c r="U7" s="96">
        <v>1</v>
      </c>
      <c r="V7" s="113"/>
      <c r="W7" s="96">
        <v>2</v>
      </c>
      <c r="X7" s="113"/>
      <c r="Y7" s="128"/>
      <c r="Z7" s="129"/>
      <c r="AA7" s="98">
        <f>SUM(Q7+S7+W7+U7)</f>
        <v>5</v>
      </c>
      <c r="AB7" s="238">
        <f>AA7+AA8</f>
        <v>7</v>
      </c>
      <c r="AC7" s="99">
        <f>SUM(N7+R7+T7+X7)</f>
        <v>0</v>
      </c>
      <c r="AD7" s="238">
        <f>AC7+AC8</f>
        <v>0</v>
      </c>
      <c r="AE7" s="240">
        <f>(AD7*100/AB7)/100</f>
        <v>0</v>
      </c>
    </row>
    <row r="8" spans="1:31" ht="20.25" customHeight="1" thickBot="1" x14ac:dyDescent="0.35">
      <c r="A8" s="256"/>
      <c r="B8" s="121" t="s">
        <v>277</v>
      </c>
      <c r="C8" s="102"/>
      <c r="D8" s="103"/>
      <c r="E8" s="102"/>
      <c r="F8" s="103"/>
      <c r="G8" s="122"/>
      <c r="H8" s="103"/>
      <c r="I8" s="102"/>
      <c r="J8" s="103"/>
      <c r="K8" s="102"/>
      <c r="L8" s="103"/>
      <c r="M8" s="102"/>
      <c r="N8" s="103"/>
      <c r="O8" s="123">
        <v>1</v>
      </c>
      <c r="P8" s="103"/>
      <c r="Q8" s="102"/>
      <c r="R8" s="103"/>
      <c r="S8" s="102"/>
      <c r="T8" s="103"/>
      <c r="U8" s="102"/>
      <c r="V8" s="103"/>
      <c r="W8" s="102"/>
      <c r="X8" s="103"/>
      <c r="Y8" s="130">
        <v>1</v>
      </c>
      <c r="Z8" s="125"/>
      <c r="AA8" s="126">
        <f>O8+Y8</f>
        <v>2</v>
      </c>
      <c r="AB8" s="239"/>
      <c r="AC8" s="127">
        <f>P8+Z8</f>
        <v>0</v>
      </c>
      <c r="AD8" s="239"/>
      <c r="AE8" s="241"/>
    </row>
    <row r="9" spans="1:31" ht="20.25" customHeight="1" x14ac:dyDescent="0.3">
      <c r="A9" s="255" t="s">
        <v>294</v>
      </c>
      <c r="B9" s="92" t="s">
        <v>276</v>
      </c>
      <c r="C9" s="112"/>
      <c r="D9" s="113"/>
      <c r="E9" s="112"/>
      <c r="F9" s="113"/>
      <c r="G9" s="128"/>
      <c r="H9" s="113"/>
      <c r="I9" s="112"/>
      <c r="J9" s="113"/>
      <c r="K9" s="112"/>
      <c r="L9" s="113"/>
      <c r="M9" s="96">
        <v>2</v>
      </c>
      <c r="N9" s="131">
        <v>2</v>
      </c>
      <c r="O9" s="112"/>
      <c r="P9" s="113"/>
      <c r="Q9" s="96">
        <v>1</v>
      </c>
      <c r="R9" s="113"/>
      <c r="S9" s="96">
        <v>1</v>
      </c>
      <c r="T9" s="113"/>
      <c r="U9" s="112"/>
      <c r="V9" s="113"/>
      <c r="W9" s="112"/>
      <c r="X9" s="113"/>
      <c r="Y9" s="132">
        <v>1</v>
      </c>
      <c r="Z9" s="129"/>
      <c r="AA9" s="98">
        <f>SUM(M9+Q9+S9+Y9)</f>
        <v>5</v>
      </c>
      <c r="AB9" s="238">
        <f>AA9+AA10</f>
        <v>10</v>
      </c>
      <c r="AC9" s="99">
        <f>SUM(N9+R9+T9+Z9)</f>
        <v>2</v>
      </c>
      <c r="AD9" s="238">
        <f>AC9+AC10</f>
        <v>3</v>
      </c>
      <c r="AE9" s="240">
        <f>((AD9*100/AB9)/100)</f>
        <v>0.3</v>
      </c>
    </row>
    <row r="10" spans="1:31" ht="20.25" customHeight="1" thickBot="1" x14ac:dyDescent="0.35">
      <c r="A10" s="256"/>
      <c r="B10" s="121" t="s">
        <v>277</v>
      </c>
      <c r="C10" s="102"/>
      <c r="D10" s="103"/>
      <c r="E10" s="102"/>
      <c r="F10" s="103"/>
      <c r="G10" s="122"/>
      <c r="H10" s="103"/>
      <c r="I10" s="123">
        <v>1</v>
      </c>
      <c r="J10" s="124">
        <v>1</v>
      </c>
      <c r="K10" s="102"/>
      <c r="L10" s="103"/>
      <c r="M10" s="102"/>
      <c r="N10" s="103"/>
      <c r="O10" s="123">
        <v>2</v>
      </c>
      <c r="P10" s="103"/>
      <c r="Q10" s="102"/>
      <c r="R10" s="103"/>
      <c r="S10" s="102"/>
      <c r="T10" s="103"/>
      <c r="U10" s="123">
        <v>2</v>
      </c>
      <c r="V10" s="103"/>
      <c r="W10" s="102"/>
      <c r="X10" s="103"/>
      <c r="Y10" s="122"/>
      <c r="Z10" s="125"/>
      <c r="AA10" s="126">
        <f>SUM(I10+O10+U10)</f>
        <v>5</v>
      </c>
      <c r="AB10" s="239"/>
      <c r="AC10" s="127">
        <f>SUM(J10+P10+V10)</f>
        <v>1</v>
      </c>
      <c r="AD10" s="239"/>
      <c r="AE10" s="241"/>
    </row>
    <row r="11" spans="1:31" ht="20.25" customHeight="1" x14ac:dyDescent="0.3">
      <c r="A11" s="255" t="s">
        <v>295</v>
      </c>
      <c r="B11" s="92" t="s">
        <v>276</v>
      </c>
      <c r="C11" s="112"/>
      <c r="D11" s="113"/>
      <c r="E11" s="112"/>
      <c r="F11" s="113"/>
      <c r="G11" s="128"/>
      <c r="H11" s="113"/>
      <c r="I11" s="112"/>
      <c r="J11" s="113"/>
      <c r="K11" s="96">
        <v>1</v>
      </c>
      <c r="L11" s="131">
        <v>1</v>
      </c>
      <c r="M11" s="96">
        <v>1</v>
      </c>
      <c r="N11" s="131">
        <v>1</v>
      </c>
      <c r="O11" s="112"/>
      <c r="P11" s="113"/>
      <c r="Q11" s="96">
        <v>1</v>
      </c>
      <c r="R11" s="131">
        <v>1</v>
      </c>
      <c r="S11" s="96">
        <v>1</v>
      </c>
      <c r="T11" s="113"/>
      <c r="U11" s="96">
        <v>1</v>
      </c>
      <c r="V11" s="113"/>
      <c r="W11" s="112"/>
      <c r="X11" s="113"/>
      <c r="Y11" s="128"/>
      <c r="Z11" s="129"/>
      <c r="AA11" s="98">
        <f>SUM(K11+M11+Q11+S11+U11)</f>
        <v>5</v>
      </c>
      <c r="AB11" s="238">
        <f>AA11+AA12</f>
        <v>11</v>
      </c>
      <c r="AC11" s="99">
        <f>L11+N11+R11+T11+V11</f>
        <v>3</v>
      </c>
      <c r="AD11" s="238">
        <f>AC11+AC12</f>
        <v>8</v>
      </c>
      <c r="AE11" s="240">
        <f>((AD11*100/AB11)/100)</f>
        <v>0.72727272727272729</v>
      </c>
    </row>
    <row r="12" spans="1:31" ht="20.25" customHeight="1" thickBot="1" x14ac:dyDescent="0.35">
      <c r="A12" s="256"/>
      <c r="B12" s="121" t="s">
        <v>277</v>
      </c>
      <c r="C12" s="102"/>
      <c r="D12" s="103"/>
      <c r="E12" s="102"/>
      <c r="F12" s="103"/>
      <c r="G12" s="122"/>
      <c r="H12" s="103"/>
      <c r="I12" s="123">
        <v>2</v>
      </c>
      <c r="J12" s="124">
        <v>2</v>
      </c>
      <c r="K12" s="123">
        <v>1</v>
      </c>
      <c r="L12" s="124">
        <v>1</v>
      </c>
      <c r="M12" s="123">
        <v>2</v>
      </c>
      <c r="N12" s="124">
        <v>2</v>
      </c>
      <c r="O12" s="123">
        <v>1</v>
      </c>
      <c r="P12" s="103"/>
      <c r="Q12" s="102"/>
      <c r="R12" s="103"/>
      <c r="S12" s="102"/>
      <c r="T12" s="103"/>
      <c r="U12" s="102"/>
      <c r="V12" s="103"/>
      <c r="W12" s="102"/>
      <c r="X12" s="103"/>
      <c r="Y12" s="122"/>
      <c r="Z12" s="125"/>
      <c r="AA12" s="126">
        <f>SUM(I12+K12+M12+O12)</f>
        <v>6</v>
      </c>
      <c r="AB12" s="239"/>
      <c r="AC12" s="127">
        <f>J12+L12+N12+P12</f>
        <v>5</v>
      </c>
      <c r="AD12" s="239"/>
      <c r="AE12" s="241"/>
    </row>
    <row r="13" spans="1:31" ht="20.25" customHeight="1" x14ac:dyDescent="0.3">
      <c r="A13" s="255" t="s">
        <v>111</v>
      </c>
      <c r="B13" s="92" t="s">
        <v>276</v>
      </c>
      <c r="C13" s="112"/>
      <c r="D13" s="113"/>
      <c r="E13" s="112"/>
      <c r="F13" s="113"/>
      <c r="G13" s="128"/>
      <c r="H13" s="113"/>
      <c r="I13" s="112"/>
      <c r="J13" s="113"/>
      <c r="K13" s="112"/>
      <c r="L13" s="113"/>
      <c r="M13" s="112"/>
      <c r="N13" s="113"/>
      <c r="O13" s="112"/>
      <c r="P13" s="113"/>
      <c r="Q13" s="112"/>
      <c r="R13" s="113"/>
      <c r="S13" s="112"/>
      <c r="T13" s="113"/>
      <c r="U13" s="96">
        <v>1</v>
      </c>
      <c r="V13" s="113"/>
      <c r="W13" s="112"/>
      <c r="X13" s="113"/>
      <c r="Y13" s="128"/>
      <c r="Z13" s="129"/>
      <c r="AA13" s="98">
        <f>U13</f>
        <v>1</v>
      </c>
      <c r="AB13" s="238">
        <f>AA13+AA14</f>
        <v>7</v>
      </c>
      <c r="AC13" s="99">
        <f>V13</f>
        <v>0</v>
      </c>
      <c r="AD13" s="238">
        <f>AC14+AC13</f>
        <v>4</v>
      </c>
      <c r="AE13" s="240">
        <f>((AD13*100/AB13)/100)</f>
        <v>0.57142857142857151</v>
      </c>
    </row>
    <row r="14" spans="1:31" ht="20.25" customHeight="1" thickBot="1" x14ac:dyDescent="0.35">
      <c r="A14" s="256"/>
      <c r="B14" s="121" t="s">
        <v>277</v>
      </c>
      <c r="C14" s="102"/>
      <c r="D14" s="103"/>
      <c r="E14" s="102"/>
      <c r="F14" s="103"/>
      <c r="G14" s="130">
        <v>1</v>
      </c>
      <c r="H14" s="124">
        <v>1</v>
      </c>
      <c r="I14" s="102"/>
      <c r="J14" s="103"/>
      <c r="K14" s="102"/>
      <c r="L14" s="103"/>
      <c r="M14" s="123">
        <v>1</v>
      </c>
      <c r="N14" s="124">
        <v>1</v>
      </c>
      <c r="O14" s="123">
        <v>1</v>
      </c>
      <c r="P14" s="124">
        <v>1</v>
      </c>
      <c r="Q14" s="123">
        <v>1</v>
      </c>
      <c r="R14" s="124">
        <v>1</v>
      </c>
      <c r="S14" s="123">
        <v>1</v>
      </c>
      <c r="T14" s="103"/>
      <c r="U14" s="102"/>
      <c r="V14" s="103"/>
      <c r="W14" s="123">
        <v>1</v>
      </c>
      <c r="X14" s="103"/>
      <c r="Y14" s="122"/>
      <c r="Z14" s="125"/>
      <c r="AA14" s="126">
        <f>SUM(G14+M14+O14+Q14+S14+W14)</f>
        <v>6</v>
      </c>
      <c r="AB14" s="239"/>
      <c r="AC14" s="127">
        <f>H14+N14+P14+R14+T14+X14</f>
        <v>4</v>
      </c>
      <c r="AD14" s="239"/>
      <c r="AE14" s="241"/>
    </row>
    <row r="15" spans="1:31" ht="20.25" customHeight="1" x14ac:dyDescent="0.3">
      <c r="A15" s="255" t="s">
        <v>129</v>
      </c>
      <c r="B15" s="92" t="s">
        <v>276</v>
      </c>
      <c r="C15" s="112"/>
      <c r="D15" s="113"/>
      <c r="E15" s="112"/>
      <c r="F15" s="113"/>
      <c r="G15" s="128"/>
      <c r="H15" s="113"/>
      <c r="I15" s="96">
        <v>1</v>
      </c>
      <c r="J15" s="131">
        <v>1</v>
      </c>
      <c r="K15" s="112"/>
      <c r="L15" s="113"/>
      <c r="M15" s="112"/>
      <c r="N15" s="113"/>
      <c r="O15" s="112"/>
      <c r="P15" s="113"/>
      <c r="Q15" s="112"/>
      <c r="R15" s="113"/>
      <c r="S15" s="112"/>
      <c r="T15" s="113"/>
      <c r="U15" s="96">
        <v>1</v>
      </c>
      <c r="V15" s="113"/>
      <c r="W15" s="96">
        <v>1</v>
      </c>
      <c r="X15" s="113"/>
      <c r="Y15" s="132">
        <v>1</v>
      </c>
      <c r="Z15" s="129"/>
      <c r="AA15" s="98">
        <f>SUM(I15+U15+W15+Y15)</f>
        <v>4</v>
      </c>
      <c r="AB15" s="238">
        <f>AA15+AA16</f>
        <v>10</v>
      </c>
      <c r="AC15" s="99">
        <f>J15+V15+X15+Z15</f>
        <v>1</v>
      </c>
      <c r="AD15" s="238">
        <f>AC16+AC15</f>
        <v>5</v>
      </c>
      <c r="AE15" s="240">
        <f>(AD15*100/AB15)/100</f>
        <v>0.5</v>
      </c>
    </row>
    <row r="16" spans="1:31" ht="20.25" customHeight="1" thickBot="1" x14ac:dyDescent="0.35">
      <c r="A16" s="256"/>
      <c r="B16" s="121" t="s">
        <v>277</v>
      </c>
      <c r="C16" s="102"/>
      <c r="D16" s="103"/>
      <c r="E16" s="102"/>
      <c r="F16" s="103"/>
      <c r="G16" s="122"/>
      <c r="H16" s="103"/>
      <c r="I16" s="102"/>
      <c r="J16" s="103"/>
      <c r="K16" s="102"/>
      <c r="L16" s="103"/>
      <c r="M16" s="123">
        <v>2</v>
      </c>
      <c r="N16" s="124">
        <v>2</v>
      </c>
      <c r="O16" s="123">
        <v>1</v>
      </c>
      <c r="P16" s="124">
        <v>1</v>
      </c>
      <c r="Q16" s="123">
        <v>1</v>
      </c>
      <c r="R16" s="103">
        <v>1</v>
      </c>
      <c r="S16" s="123">
        <v>1</v>
      </c>
      <c r="T16" s="103"/>
      <c r="U16" s="123">
        <v>1</v>
      </c>
      <c r="V16" s="103"/>
      <c r="W16" s="102"/>
      <c r="X16" s="103"/>
      <c r="Y16" s="122"/>
      <c r="Z16" s="125"/>
      <c r="AA16" s="126">
        <f>SUM(M16+O16+Q16+S16+U16)</f>
        <v>6</v>
      </c>
      <c r="AB16" s="239"/>
      <c r="AC16" s="127">
        <f>N16+P16+R16+T16+V16</f>
        <v>4</v>
      </c>
      <c r="AD16" s="239"/>
      <c r="AE16" s="241"/>
    </row>
    <row r="17" spans="1:31" ht="20.25" customHeight="1" thickBot="1" x14ac:dyDescent="0.35">
      <c r="A17" s="255" t="s">
        <v>130</v>
      </c>
      <c r="B17" s="92" t="s">
        <v>276</v>
      </c>
      <c r="C17" s="112"/>
      <c r="D17" s="113"/>
      <c r="E17" s="112"/>
      <c r="F17" s="113"/>
      <c r="G17" s="128"/>
      <c r="H17" s="113"/>
      <c r="I17" s="112"/>
      <c r="J17" s="113"/>
      <c r="K17" s="112"/>
      <c r="L17" s="113"/>
      <c r="M17" s="96">
        <v>1</v>
      </c>
      <c r="N17" s="131">
        <v>1</v>
      </c>
      <c r="O17" s="96">
        <v>1</v>
      </c>
      <c r="P17" s="113"/>
      <c r="Q17" s="112"/>
      <c r="R17" s="113"/>
      <c r="S17" s="96">
        <v>1</v>
      </c>
      <c r="T17" s="113"/>
      <c r="U17" s="96">
        <v>1</v>
      </c>
      <c r="V17" s="113"/>
      <c r="W17" s="112"/>
      <c r="X17" s="113"/>
      <c r="Y17" s="128"/>
      <c r="Z17" s="129"/>
      <c r="AA17" s="98">
        <f>SUM(M17+O17+S17+U17)</f>
        <v>4</v>
      </c>
      <c r="AB17" s="238">
        <f>AA17+AA18</f>
        <v>5</v>
      </c>
      <c r="AC17" s="99">
        <f>N17+P17+T17+V17</f>
        <v>1</v>
      </c>
      <c r="AD17" s="238">
        <f>AC17+AC18</f>
        <v>2</v>
      </c>
      <c r="AE17" s="240">
        <f>(AD17*100/AB17)/100</f>
        <v>0.4</v>
      </c>
    </row>
    <row r="18" spans="1:31" ht="20.25" customHeight="1" thickBot="1" x14ac:dyDescent="0.35">
      <c r="A18" s="256"/>
      <c r="B18" s="121" t="s">
        <v>277</v>
      </c>
      <c r="C18" s="102"/>
      <c r="D18" s="103"/>
      <c r="E18" s="102"/>
      <c r="F18" s="103"/>
      <c r="G18" s="122"/>
      <c r="H18" s="103"/>
      <c r="I18" s="102"/>
      <c r="J18" s="103"/>
      <c r="K18" s="102"/>
      <c r="L18" s="103"/>
      <c r="M18" s="102"/>
      <c r="N18" s="103"/>
      <c r="O18" s="123">
        <v>1</v>
      </c>
      <c r="P18" s="131">
        <v>1</v>
      </c>
      <c r="Q18" s="102"/>
      <c r="R18" s="103"/>
      <c r="S18" s="102"/>
      <c r="T18" s="103"/>
      <c r="U18" s="102"/>
      <c r="V18" s="103"/>
      <c r="W18" s="102"/>
      <c r="X18" s="103"/>
      <c r="Y18" s="122"/>
      <c r="Z18" s="125"/>
      <c r="AA18" s="126">
        <f>O18</f>
        <v>1</v>
      </c>
      <c r="AB18" s="239"/>
      <c r="AC18" s="127">
        <f>P18</f>
        <v>1</v>
      </c>
      <c r="AD18" s="239"/>
      <c r="AE18" s="241"/>
    </row>
    <row r="19" spans="1:31" ht="20.25" customHeight="1" x14ac:dyDescent="0.3">
      <c r="A19" s="255" t="s">
        <v>142</v>
      </c>
      <c r="B19" s="92" t="s">
        <v>276</v>
      </c>
      <c r="C19" s="112"/>
      <c r="D19" s="113"/>
      <c r="E19" s="96">
        <v>1</v>
      </c>
      <c r="F19" s="131">
        <v>1</v>
      </c>
      <c r="G19" s="128"/>
      <c r="H19" s="113"/>
      <c r="I19" s="112"/>
      <c r="J19" s="113"/>
      <c r="K19" s="96">
        <v>1</v>
      </c>
      <c r="L19" s="131">
        <v>1</v>
      </c>
      <c r="M19" s="112"/>
      <c r="N19" s="113"/>
      <c r="O19" s="112"/>
      <c r="P19" s="113"/>
      <c r="Q19" s="96">
        <v>1</v>
      </c>
      <c r="R19" s="113"/>
      <c r="S19" s="112"/>
      <c r="T19" s="113"/>
      <c r="U19" s="96">
        <v>1</v>
      </c>
      <c r="V19" s="113"/>
      <c r="W19" s="112"/>
      <c r="X19" s="113"/>
      <c r="Y19" s="128"/>
      <c r="Z19" s="129"/>
      <c r="AA19" s="98">
        <f>SUM(E19+K19+Q19+U19)</f>
        <v>4</v>
      </c>
      <c r="AB19" s="238">
        <f>AA19+AA20</f>
        <v>5</v>
      </c>
      <c r="AC19" s="99">
        <f>F19+L19+R19+V19</f>
        <v>2</v>
      </c>
      <c r="AD19" s="238">
        <f>AC19+AC20</f>
        <v>2</v>
      </c>
      <c r="AE19" s="240">
        <f>(AD19*100/AB19)/100</f>
        <v>0.4</v>
      </c>
    </row>
    <row r="20" spans="1:31" ht="20.25" customHeight="1" thickBot="1" x14ac:dyDescent="0.35">
      <c r="A20" s="256"/>
      <c r="B20" s="121" t="s">
        <v>277</v>
      </c>
      <c r="C20" s="102"/>
      <c r="D20" s="103"/>
      <c r="E20" s="102"/>
      <c r="F20" s="103"/>
      <c r="G20" s="122"/>
      <c r="H20" s="103"/>
      <c r="I20" s="102"/>
      <c r="J20" s="103"/>
      <c r="K20" s="102"/>
      <c r="L20" s="103"/>
      <c r="M20" s="102"/>
      <c r="N20" s="103"/>
      <c r="O20" s="102"/>
      <c r="P20" s="103"/>
      <c r="Q20" s="123">
        <v>1</v>
      </c>
      <c r="R20" s="103"/>
      <c r="S20" s="102"/>
      <c r="T20" s="103"/>
      <c r="U20" s="102"/>
      <c r="V20" s="103"/>
      <c r="W20" s="102"/>
      <c r="X20" s="103"/>
      <c r="Y20" s="122"/>
      <c r="Z20" s="125"/>
      <c r="AA20" s="126">
        <f>Q20</f>
        <v>1</v>
      </c>
      <c r="AB20" s="239"/>
      <c r="AC20" s="127">
        <f>R20</f>
        <v>0</v>
      </c>
      <c r="AD20" s="239"/>
      <c r="AE20" s="241"/>
    </row>
    <row r="21" spans="1:31" ht="20.25" customHeight="1" x14ac:dyDescent="0.3">
      <c r="A21" s="257" t="s">
        <v>296</v>
      </c>
      <c r="B21" s="111" t="s">
        <v>276</v>
      </c>
      <c r="C21" s="112"/>
      <c r="D21" s="113"/>
      <c r="E21" s="114"/>
      <c r="F21" s="115"/>
      <c r="G21" s="116"/>
      <c r="H21" s="115"/>
      <c r="I21" s="114"/>
      <c r="J21" s="115"/>
      <c r="K21" s="114"/>
      <c r="L21" s="115"/>
      <c r="M21" s="114"/>
      <c r="N21" s="115"/>
      <c r="O21" s="114"/>
      <c r="P21" s="115"/>
      <c r="Q21" s="117">
        <v>1</v>
      </c>
      <c r="R21" s="115"/>
      <c r="S21" s="117">
        <v>1</v>
      </c>
      <c r="T21" s="115"/>
      <c r="U21" s="114"/>
      <c r="V21" s="115"/>
      <c r="W21" s="117">
        <v>1</v>
      </c>
      <c r="X21" s="115"/>
      <c r="Y21" s="116"/>
      <c r="Z21" s="118"/>
      <c r="AA21" s="119">
        <f>SUM(Q21+S21+W21)</f>
        <v>3</v>
      </c>
      <c r="AB21" s="238">
        <f>AA21+AA22</f>
        <v>4</v>
      </c>
      <c r="AC21" s="120">
        <f>R21+T21+X21</f>
        <v>0</v>
      </c>
      <c r="AD21" s="238">
        <f>AC21+AC22</f>
        <v>0</v>
      </c>
      <c r="AE21" s="240">
        <f>(AD21*100/AB21)/100</f>
        <v>0</v>
      </c>
    </row>
    <row r="22" spans="1:31" ht="20.25" customHeight="1" thickBot="1" x14ac:dyDescent="0.35">
      <c r="A22" s="257"/>
      <c r="B22" s="133" t="s">
        <v>277</v>
      </c>
      <c r="C22" s="102"/>
      <c r="D22" s="103"/>
      <c r="E22" s="134"/>
      <c r="F22" s="135"/>
      <c r="G22" s="136"/>
      <c r="H22" s="135"/>
      <c r="I22" s="134"/>
      <c r="J22" s="135"/>
      <c r="K22" s="134"/>
      <c r="L22" s="135"/>
      <c r="M22" s="134"/>
      <c r="N22" s="135"/>
      <c r="O22" s="137">
        <v>1</v>
      </c>
      <c r="P22" s="135"/>
      <c r="Q22" s="134"/>
      <c r="R22" s="135"/>
      <c r="S22" s="134"/>
      <c r="T22" s="135"/>
      <c r="U22" s="134"/>
      <c r="V22" s="135"/>
      <c r="W22" s="134"/>
      <c r="X22" s="135"/>
      <c r="Y22" s="136"/>
      <c r="Z22" s="138"/>
      <c r="AA22" s="139">
        <f>O22</f>
        <v>1</v>
      </c>
      <c r="AB22" s="239"/>
      <c r="AC22" s="140">
        <f>P22</f>
        <v>0</v>
      </c>
      <c r="AD22" s="239"/>
      <c r="AE22" s="241"/>
    </row>
    <row r="23" spans="1:31" ht="20.25" customHeight="1" x14ac:dyDescent="0.3">
      <c r="A23" s="255" t="s">
        <v>143</v>
      </c>
      <c r="B23" s="92" t="s">
        <v>276</v>
      </c>
      <c r="C23" s="112"/>
      <c r="D23" s="113"/>
      <c r="E23" s="112"/>
      <c r="F23" s="113"/>
      <c r="G23" s="128"/>
      <c r="H23" s="113"/>
      <c r="I23" s="112"/>
      <c r="J23" s="113"/>
      <c r="K23" s="112"/>
      <c r="L23" s="113"/>
      <c r="M23" s="112"/>
      <c r="N23" s="113"/>
      <c r="O23" s="112"/>
      <c r="P23" s="113"/>
      <c r="Q23" s="96">
        <v>1</v>
      </c>
      <c r="R23" s="113"/>
      <c r="S23" s="96">
        <v>1</v>
      </c>
      <c r="T23" s="113"/>
      <c r="U23" s="96">
        <v>1</v>
      </c>
      <c r="V23" s="113"/>
      <c r="W23" s="112"/>
      <c r="X23" s="113"/>
      <c r="Y23" s="128"/>
      <c r="Z23" s="129"/>
      <c r="AA23" s="98">
        <f>SUM(Q23+S23+U23)</f>
        <v>3</v>
      </c>
      <c r="AB23" s="238">
        <f>AA23+AA24</f>
        <v>6</v>
      </c>
      <c r="AC23" s="99">
        <f>R23+T23+V23</f>
        <v>0</v>
      </c>
      <c r="AD23" s="238">
        <f>AC24+AC23</f>
        <v>0</v>
      </c>
      <c r="AE23" s="240">
        <f>(AD23*100/AB23)/100</f>
        <v>0</v>
      </c>
    </row>
    <row r="24" spans="1:31" ht="20.25" customHeight="1" thickBot="1" x14ac:dyDescent="0.35">
      <c r="A24" s="256"/>
      <c r="B24" s="121" t="s">
        <v>277</v>
      </c>
      <c r="C24" s="102"/>
      <c r="D24" s="103"/>
      <c r="E24" s="102"/>
      <c r="F24" s="103"/>
      <c r="G24" s="122"/>
      <c r="H24" s="103"/>
      <c r="I24" s="102"/>
      <c r="J24" s="103"/>
      <c r="K24" s="102"/>
      <c r="L24" s="103"/>
      <c r="M24" s="102"/>
      <c r="N24" s="103"/>
      <c r="O24" s="102"/>
      <c r="P24" s="103"/>
      <c r="Q24" s="123">
        <v>2</v>
      </c>
      <c r="R24" s="103"/>
      <c r="S24" s="123">
        <v>1</v>
      </c>
      <c r="T24" s="103"/>
      <c r="U24" s="102"/>
      <c r="V24" s="103"/>
      <c r="W24" s="102"/>
      <c r="X24" s="103"/>
      <c r="Y24" s="122"/>
      <c r="Z24" s="125"/>
      <c r="AA24" s="126">
        <f>SUM(Q24+S24)</f>
        <v>3</v>
      </c>
      <c r="AB24" s="239"/>
      <c r="AC24" s="127">
        <f>R24+T24</f>
        <v>0</v>
      </c>
      <c r="AD24" s="239"/>
      <c r="AE24" s="241"/>
    </row>
    <row r="25" spans="1:31" ht="20.25" customHeight="1" x14ac:dyDescent="0.3">
      <c r="A25" s="255" t="s">
        <v>297</v>
      </c>
      <c r="B25" s="92" t="s">
        <v>276</v>
      </c>
      <c r="C25" s="112"/>
      <c r="D25" s="113"/>
      <c r="E25" s="112"/>
      <c r="F25" s="113"/>
      <c r="G25" s="128"/>
      <c r="H25" s="113"/>
      <c r="I25" s="112"/>
      <c r="J25" s="113"/>
      <c r="K25" s="112"/>
      <c r="L25" s="113"/>
      <c r="M25" s="112"/>
      <c r="N25" s="113"/>
      <c r="O25" s="112"/>
      <c r="P25" s="113"/>
      <c r="Q25" s="112"/>
      <c r="R25" s="113"/>
      <c r="S25" s="96">
        <v>1</v>
      </c>
      <c r="T25" s="113"/>
      <c r="U25" s="112"/>
      <c r="V25" s="113"/>
      <c r="W25" s="112"/>
      <c r="X25" s="113"/>
      <c r="Y25" s="128"/>
      <c r="Z25" s="129"/>
      <c r="AA25" s="98">
        <f>S25</f>
        <v>1</v>
      </c>
      <c r="AB25" s="238">
        <f>AA25+AA26</f>
        <v>9</v>
      </c>
      <c r="AC25" s="99">
        <f>T25</f>
        <v>0</v>
      </c>
      <c r="AD25" s="238">
        <f>AC25+AC26</f>
        <v>1</v>
      </c>
      <c r="AE25" s="240">
        <f>(AD25*100/AB25)/100</f>
        <v>0.1111111111111111</v>
      </c>
    </row>
    <row r="26" spans="1:31" ht="20.25" customHeight="1" thickBot="1" x14ac:dyDescent="0.35">
      <c r="A26" s="256"/>
      <c r="B26" s="121" t="s">
        <v>277</v>
      </c>
      <c r="C26" s="102"/>
      <c r="D26" s="103"/>
      <c r="E26" s="102"/>
      <c r="F26" s="103"/>
      <c r="G26" s="122"/>
      <c r="H26" s="103"/>
      <c r="I26" s="123">
        <v>1</v>
      </c>
      <c r="J26" s="124">
        <v>1</v>
      </c>
      <c r="K26" s="123">
        <v>1</v>
      </c>
      <c r="L26" s="141">
        <v>0</v>
      </c>
      <c r="M26" s="123">
        <v>1</v>
      </c>
      <c r="N26" s="141">
        <v>0</v>
      </c>
      <c r="O26" s="123">
        <v>1</v>
      </c>
      <c r="P26" s="103"/>
      <c r="Q26" s="123">
        <v>1</v>
      </c>
      <c r="R26" s="103"/>
      <c r="S26" s="102"/>
      <c r="T26" s="103"/>
      <c r="U26" s="123">
        <v>1</v>
      </c>
      <c r="V26" s="103"/>
      <c r="W26" s="123">
        <v>1</v>
      </c>
      <c r="X26" s="103"/>
      <c r="Y26" s="130">
        <v>1</v>
      </c>
      <c r="Z26" s="125"/>
      <c r="AA26" s="126">
        <f>I26+K26+M26+O26+Q26+U26+W26+Y26</f>
        <v>8</v>
      </c>
      <c r="AB26" s="239"/>
      <c r="AC26" s="127">
        <f>J26+L26+N26+P26+R26+V26+X26+Z26</f>
        <v>1</v>
      </c>
      <c r="AD26" s="239"/>
      <c r="AE26" s="241"/>
    </row>
    <row r="27" spans="1:31" ht="20.25" customHeight="1" x14ac:dyDescent="0.3">
      <c r="A27" s="255" t="s">
        <v>155</v>
      </c>
      <c r="B27" s="92" t="s">
        <v>276</v>
      </c>
      <c r="C27" s="112"/>
      <c r="D27" s="113"/>
      <c r="E27" s="112"/>
      <c r="F27" s="113"/>
      <c r="G27" s="128"/>
      <c r="H27" s="113"/>
      <c r="I27" s="112"/>
      <c r="J27" s="113"/>
      <c r="K27" s="112"/>
      <c r="L27" s="113"/>
      <c r="M27" s="112"/>
      <c r="N27" s="113"/>
      <c r="O27" s="96">
        <v>1</v>
      </c>
      <c r="P27" s="113"/>
      <c r="Q27" s="112"/>
      <c r="R27" s="113"/>
      <c r="S27" s="112"/>
      <c r="T27" s="113"/>
      <c r="U27" s="96">
        <v>1</v>
      </c>
      <c r="V27" s="113"/>
      <c r="W27" s="112"/>
      <c r="X27" s="113"/>
      <c r="Y27" s="128"/>
      <c r="Z27" s="129"/>
      <c r="AA27" s="98">
        <f>SUM(O27+U27)</f>
        <v>2</v>
      </c>
      <c r="AB27" s="238">
        <f>AA27+AA28</f>
        <v>2</v>
      </c>
      <c r="AC27" s="99">
        <f>P27+V27</f>
        <v>0</v>
      </c>
      <c r="AD27" s="238">
        <f>AC27+AC28</f>
        <v>0</v>
      </c>
      <c r="AE27" s="240">
        <f>(AD27*100/AB27)/100</f>
        <v>0</v>
      </c>
    </row>
    <row r="28" spans="1:31" ht="20.25" customHeight="1" thickBot="1" x14ac:dyDescent="0.35">
      <c r="A28" s="256"/>
      <c r="B28" s="121" t="s">
        <v>277</v>
      </c>
      <c r="C28" s="102"/>
      <c r="D28" s="103"/>
      <c r="E28" s="102"/>
      <c r="F28" s="103"/>
      <c r="G28" s="122"/>
      <c r="H28" s="103"/>
      <c r="I28" s="102"/>
      <c r="J28" s="103"/>
      <c r="K28" s="102"/>
      <c r="L28" s="103"/>
      <c r="M28" s="102"/>
      <c r="N28" s="103"/>
      <c r="O28" s="102"/>
      <c r="P28" s="103"/>
      <c r="Q28" s="102"/>
      <c r="R28" s="103"/>
      <c r="S28" s="102"/>
      <c r="T28" s="103"/>
      <c r="U28" s="102"/>
      <c r="V28" s="103"/>
      <c r="W28" s="102"/>
      <c r="X28" s="103"/>
      <c r="Y28" s="122"/>
      <c r="Z28" s="125"/>
      <c r="AA28" s="126">
        <v>0</v>
      </c>
      <c r="AB28" s="239"/>
      <c r="AC28" s="127">
        <v>0</v>
      </c>
      <c r="AD28" s="239"/>
      <c r="AE28" s="241"/>
    </row>
    <row r="29" spans="1:31" ht="20.25" customHeight="1" x14ac:dyDescent="0.3">
      <c r="A29" s="255" t="s">
        <v>241</v>
      </c>
      <c r="B29" s="92" t="s">
        <v>276</v>
      </c>
      <c r="C29" s="112"/>
      <c r="D29" s="113"/>
      <c r="E29" s="112"/>
      <c r="F29" s="113"/>
      <c r="G29" s="128"/>
      <c r="H29" s="94"/>
      <c r="I29" s="96">
        <v>1</v>
      </c>
      <c r="J29" s="131">
        <v>1</v>
      </c>
      <c r="K29" s="93"/>
      <c r="L29" s="94"/>
      <c r="M29" s="93"/>
      <c r="N29" s="94"/>
      <c r="O29" s="96">
        <v>1</v>
      </c>
      <c r="P29" s="94"/>
      <c r="Q29" s="96">
        <v>1</v>
      </c>
      <c r="R29" s="94"/>
      <c r="S29" s="93"/>
      <c r="T29" s="94"/>
      <c r="U29" s="93"/>
      <c r="V29" s="94"/>
      <c r="W29" s="96">
        <v>1</v>
      </c>
      <c r="X29" s="113"/>
      <c r="Y29" s="128"/>
      <c r="Z29" s="129"/>
      <c r="AA29" s="98">
        <f>SUM(I29+O29+Q29+W29)</f>
        <v>4</v>
      </c>
      <c r="AB29" s="238">
        <f>AA29+AA30</f>
        <v>6</v>
      </c>
      <c r="AC29" s="99">
        <f>J29+P29+R29+X29</f>
        <v>1</v>
      </c>
      <c r="AD29" s="238">
        <f>AC29+AC30</f>
        <v>1</v>
      </c>
      <c r="AE29" s="240">
        <f>(AD29*100/AB29)/100</f>
        <v>0.16666666666666669</v>
      </c>
    </row>
    <row r="30" spans="1:31" ht="20.25" customHeight="1" thickBot="1" x14ac:dyDescent="0.35">
      <c r="A30" s="256"/>
      <c r="B30" s="121" t="s">
        <v>277</v>
      </c>
      <c r="C30" s="102"/>
      <c r="D30" s="103"/>
      <c r="E30" s="102"/>
      <c r="F30" s="103"/>
      <c r="G30" s="122"/>
      <c r="H30" s="103"/>
      <c r="I30" s="102"/>
      <c r="J30" s="103"/>
      <c r="K30" s="102"/>
      <c r="L30" s="103"/>
      <c r="M30" s="102"/>
      <c r="N30" s="103"/>
      <c r="O30" s="123">
        <v>1</v>
      </c>
      <c r="P30" s="103"/>
      <c r="Q30" s="102"/>
      <c r="R30" s="103"/>
      <c r="S30" s="102"/>
      <c r="T30" s="103"/>
      <c r="U30" s="102"/>
      <c r="V30" s="103"/>
      <c r="W30" s="102"/>
      <c r="X30" s="103"/>
      <c r="Y30" s="130">
        <v>1</v>
      </c>
      <c r="Z30" s="125"/>
      <c r="AA30" s="126">
        <f>SUM(O30+Y30)</f>
        <v>2</v>
      </c>
      <c r="AB30" s="239"/>
      <c r="AC30" s="127">
        <f>P30+Z30</f>
        <v>0</v>
      </c>
      <c r="AD30" s="239"/>
      <c r="AE30" s="241"/>
    </row>
    <row r="31" spans="1:31" ht="20.25" customHeight="1" x14ac:dyDescent="0.3">
      <c r="A31" s="236" t="s">
        <v>248</v>
      </c>
      <c r="B31" s="92" t="s">
        <v>276</v>
      </c>
      <c r="C31" s="112"/>
      <c r="D31" s="113"/>
      <c r="E31" s="112"/>
      <c r="F31" s="113"/>
      <c r="G31" s="128"/>
      <c r="H31" s="113"/>
      <c r="I31" s="112"/>
      <c r="J31" s="113"/>
      <c r="K31" s="112"/>
      <c r="L31" s="113"/>
      <c r="M31" s="112"/>
      <c r="N31" s="113"/>
      <c r="O31" s="112"/>
      <c r="P31" s="113"/>
      <c r="Q31" s="112"/>
      <c r="R31" s="113"/>
      <c r="S31" s="112"/>
      <c r="T31" s="113"/>
      <c r="U31" s="96">
        <v>2</v>
      </c>
      <c r="V31" s="113"/>
      <c r="W31" s="112"/>
      <c r="X31" s="113"/>
      <c r="Y31" s="128"/>
      <c r="Z31" s="129"/>
      <c r="AA31" s="98">
        <f>U31</f>
        <v>2</v>
      </c>
      <c r="AB31" s="238">
        <f>AA31+AA32</f>
        <v>3</v>
      </c>
      <c r="AC31" s="99">
        <f>V31</f>
        <v>0</v>
      </c>
      <c r="AD31" s="238">
        <f>AC31+AC32</f>
        <v>0</v>
      </c>
      <c r="AE31" s="240">
        <f>(AD31*100/AB31)/100</f>
        <v>0</v>
      </c>
    </row>
    <row r="32" spans="1:31" ht="20.25" customHeight="1" thickBot="1" x14ac:dyDescent="0.35">
      <c r="A32" s="237"/>
      <c r="B32" s="121" t="s">
        <v>277</v>
      </c>
      <c r="C32" s="102"/>
      <c r="D32" s="103"/>
      <c r="E32" s="102"/>
      <c r="F32" s="103"/>
      <c r="G32" s="122"/>
      <c r="H32" s="103"/>
      <c r="I32" s="102"/>
      <c r="J32" s="103"/>
      <c r="K32" s="102"/>
      <c r="L32" s="103"/>
      <c r="M32" s="102"/>
      <c r="N32" s="103"/>
      <c r="O32" s="102"/>
      <c r="P32" s="103"/>
      <c r="Q32" s="102"/>
      <c r="R32" s="103"/>
      <c r="S32" s="102"/>
      <c r="T32" s="103"/>
      <c r="U32" s="123">
        <v>1</v>
      </c>
      <c r="V32" s="103"/>
      <c r="W32" s="102"/>
      <c r="X32" s="103"/>
      <c r="Y32" s="122"/>
      <c r="Z32" s="125"/>
      <c r="AA32" s="126">
        <f>U32</f>
        <v>1</v>
      </c>
      <c r="AB32" s="239"/>
      <c r="AC32" s="127">
        <f>V32</f>
        <v>0</v>
      </c>
      <c r="AD32" s="239"/>
      <c r="AE32" s="241"/>
    </row>
    <row r="33" spans="1:31" ht="20.25" customHeight="1" x14ac:dyDescent="0.3">
      <c r="A33" s="236" t="s">
        <v>5</v>
      </c>
      <c r="B33" s="92" t="s">
        <v>276</v>
      </c>
      <c r="C33" s="112"/>
      <c r="D33" s="113"/>
      <c r="E33" s="112"/>
      <c r="F33" s="113"/>
      <c r="G33" s="132">
        <v>1</v>
      </c>
      <c r="H33" s="131">
        <v>1</v>
      </c>
      <c r="I33" s="96">
        <v>1</v>
      </c>
      <c r="J33" s="131">
        <v>1</v>
      </c>
      <c r="K33" s="112"/>
      <c r="L33" s="113"/>
      <c r="M33" s="112"/>
      <c r="N33" s="113"/>
      <c r="O33" s="96">
        <v>1</v>
      </c>
      <c r="P33" s="131">
        <v>1</v>
      </c>
      <c r="Q33" s="96">
        <v>1</v>
      </c>
      <c r="R33" s="131">
        <v>1</v>
      </c>
      <c r="S33" s="112"/>
      <c r="T33" s="113"/>
      <c r="U33" s="96">
        <v>1</v>
      </c>
      <c r="V33" s="113"/>
      <c r="W33" s="96">
        <v>1</v>
      </c>
      <c r="X33" s="113"/>
      <c r="Y33" s="128"/>
      <c r="Z33" s="129"/>
      <c r="AA33" s="98">
        <f>SUM(G33+I33+O33+Q33+U33+W33)</f>
        <v>6</v>
      </c>
      <c r="AB33" s="238">
        <f>AA33+AA34</f>
        <v>9</v>
      </c>
      <c r="AC33" s="99">
        <f>H33+J33+P33+R33+V33+X33</f>
        <v>4</v>
      </c>
      <c r="AD33" s="238">
        <f>AC33+AC34</f>
        <v>6</v>
      </c>
      <c r="AE33" s="240">
        <f>(AD33*100/AB33)/100</f>
        <v>0.66666666666666674</v>
      </c>
    </row>
    <row r="34" spans="1:31" ht="20.25" customHeight="1" thickBot="1" x14ac:dyDescent="0.35">
      <c r="A34" s="237"/>
      <c r="B34" s="121" t="s">
        <v>277</v>
      </c>
      <c r="C34" s="102"/>
      <c r="D34" s="103"/>
      <c r="E34" s="102"/>
      <c r="F34" s="103"/>
      <c r="G34" s="122"/>
      <c r="H34" s="103"/>
      <c r="I34" s="102"/>
      <c r="J34" s="103"/>
      <c r="K34" s="123">
        <v>1</v>
      </c>
      <c r="L34" s="124">
        <v>1</v>
      </c>
      <c r="M34" s="123">
        <v>1</v>
      </c>
      <c r="N34" s="124">
        <v>1</v>
      </c>
      <c r="O34" s="102"/>
      <c r="P34" s="103"/>
      <c r="Q34" s="102"/>
      <c r="R34" s="103"/>
      <c r="S34" s="102"/>
      <c r="T34" s="103"/>
      <c r="U34" s="102"/>
      <c r="V34" s="103"/>
      <c r="W34" s="123">
        <v>1</v>
      </c>
      <c r="X34" s="103"/>
      <c r="Y34" s="122"/>
      <c r="Z34" s="125"/>
      <c r="AA34" s="126">
        <f>SUM(K34+M34+W34)</f>
        <v>3</v>
      </c>
      <c r="AB34" s="239"/>
      <c r="AC34" s="127">
        <f>L34+N34+X34</f>
        <v>2</v>
      </c>
      <c r="AD34" s="239"/>
      <c r="AE34" s="241"/>
    </row>
    <row r="35" spans="1:31" ht="20.25" customHeight="1" x14ac:dyDescent="0.3">
      <c r="A35" s="236" t="s">
        <v>166</v>
      </c>
      <c r="B35" s="92" t="s">
        <v>276</v>
      </c>
      <c r="C35" s="112"/>
      <c r="D35" s="113"/>
      <c r="E35" s="112"/>
      <c r="F35" s="113"/>
      <c r="G35" s="128"/>
      <c r="H35" s="113"/>
      <c r="I35" s="96">
        <v>1</v>
      </c>
      <c r="J35" s="131">
        <v>1</v>
      </c>
      <c r="K35" s="112"/>
      <c r="L35" s="113"/>
      <c r="M35" s="93"/>
      <c r="N35" s="94"/>
      <c r="O35" s="96">
        <v>1</v>
      </c>
      <c r="P35" s="131">
        <v>1</v>
      </c>
      <c r="Q35" s="96">
        <v>1</v>
      </c>
      <c r="R35" s="113"/>
      <c r="S35" s="112"/>
      <c r="T35" s="113"/>
      <c r="U35" s="112"/>
      <c r="V35" s="113"/>
      <c r="W35" s="96">
        <v>1</v>
      </c>
      <c r="X35" s="113"/>
      <c r="Y35" s="128"/>
      <c r="Z35" s="129"/>
      <c r="AA35" s="98">
        <f>SUM(I35+M35+Q35+W35)</f>
        <v>3</v>
      </c>
      <c r="AB35" s="238">
        <f>AA35+AA36</f>
        <v>3</v>
      </c>
      <c r="AC35" s="99">
        <f>J35+N35+R35+X35</f>
        <v>1</v>
      </c>
      <c r="AD35" s="238">
        <f>AC35+AC36</f>
        <v>1</v>
      </c>
      <c r="AE35" s="240">
        <f>(AD35*100/AB35)/100</f>
        <v>0.33333333333333337</v>
      </c>
    </row>
    <row r="36" spans="1:31" ht="20.25" customHeight="1" thickBot="1" x14ac:dyDescent="0.35">
      <c r="A36" s="237"/>
      <c r="B36" s="121" t="s">
        <v>277</v>
      </c>
      <c r="C36" s="102"/>
      <c r="D36" s="103"/>
      <c r="E36" s="102"/>
      <c r="F36" s="103"/>
      <c r="G36" s="122"/>
      <c r="H36" s="103"/>
      <c r="I36" s="102"/>
      <c r="J36" s="103"/>
      <c r="K36" s="102"/>
      <c r="L36" s="103"/>
      <c r="M36" s="102"/>
      <c r="N36" s="142"/>
      <c r="O36" s="345"/>
      <c r="P36" s="142"/>
      <c r="Q36" s="102"/>
      <c r="R36" s="103"/>
      <c r="S36" s="102"/>
      <c r="T36" s="103"/>
      <c r="U36" s="102"/>
      <c r="V36" s="103"/>
      <c r="W36" s="102"/>
      <c r="X36" s="103"/>
      <c r="Y36" s="122"/>
      <c r="Z36" s="125"/>
      <c r="AA36" s="126">
        <v>0</v>
      </c>
      <c r="AB36" s="239"/>
      <c r="AC36" s="127">
        <v>0</v>
      </c>
      <c r="AD36" s="239"/>
      <c r="AE36" s="241"/>
    </row>
    <row r="37" spans="1:31" ht="20.25" customHeight="1" x14ac:dyDescent="0.3">
      <c r="A37" s="236" t="s">
        <v>298</v>
      </c>
      <c r="B37" s="92" t="s">
        <v>276</v>
      </c>
      <c r="C37" s="112"/>
      <c r="D37" s="113"/>
      <c r="E37" s="112"/>
      <c r="F37" s="113"/>
      <c r="G37" s="128"/>
      <c r="H37" s="113"/>
      <c r="I37" s="112"/>
      <c r="J37" s="113"/>
      <c r="K37" s="112"/>
      <c r="L37" s="113"/>
      <c r="M37" s="112"/>
      <c r="N37" s="113"/>
      <c r="O37" s="112"/>
      <c r="P37" s="113"/>
      <c r="Q37" s="96">
        <v>1</v>
      </c>
      <c r="R37" s="113"/>
      <c r="S37" s="96">
        <v>1</v>
      </c>
      <c r="T37" s="113"/>
      <c r="U37" s="112"/>
      <c r="V37" s="113"/>
      <c r="W37" s="96">
        <v>1</v>
      </c>
      <c r="X37" s="113"/>
      <c r="Y37" s="128"/>
      <c r="Z37" s="129"/>
      <c r="AA37" s="98">
        <f>SUM(Q37+S37+W37)</f>
        <v>3</v>
      </c>
      <c r="AB37" s="238">
        <f>AA37+AA38</f>
        <v>6</v>
      </c>
      <c r="AC37" s="99">
        <f>R37+T37+X37</f>
        <v>0</v>
      </c>
      <c r="AD37" s="238">
        <f>AC37+AC38</f>
        <v>0</v>
      </c>
      <c r="AE37" s="240">
        <f>(AD37*100/AB37)/100</f>
        <v>0</v>
      </c>
    </row>
    <row r="38" spans="1:31" ht="20.25" customHeight="1" thickBot="1" x14ac:dyDescent="0.35">
      <c r="A38" s="237"/>
      <c r="B38" s="121" t="s">
        <v>277</v>
      </c>
      <c r="C38" s="102"/>
      <c r="D38" s="103"/>
      <c r="E38" s="102"/>
      <c r="F38" s="103"/>
      <c r="G38" s="122"/>
      <c r="H38" s="103"/>
      <c r="I38" s="102"/>
      <c r="J38" s="103"/>
      <c r="K38" s="102"/>
      <c r="L38" s="103"/>
      <c r="M38" s="102"/>
      <c r="N38" s="103"/>
      <c r="O38" s="102"/>
      <c r="P38" s="103"/>
      <c r="Q38" s="123">
        <v>1</v>
      </c>
      <c r="R38" s="103"/>
      <c r="S38" s="102"/>
      <c r="T38" s="103"/>
      <c r="U38" s="123">
        <v>2</v>
      </c>
      <c r="V38" s="103"/>
      <c r="W38" s="102"/>
      <c r="X38" s="103"/>
      <c r="Y38" s="122"/>
      <c r="Z38" s="125"/>
      <c r="AA38" s="126">
        <f>SUM(Q38+U38)</f>
        <v>3</v>
      </c>
      <c r="AB38" s="239"/>
      <c r="AC38" s="127">
        <f>R38+V38</f>
        <v>0</v>
      </c>
      <c r="AD38" s="239"/>
      <c r="AE38" s="241"/>
    </row>
    <row r="39" spans="1:31" ht="20.25" customHeight="1" x14ac:dyDescent="0.3">
      <c r="A39" s="236" t="s">
        <v>206</v>
      </c>
      <c r="B39" s="92" t="s">
        <v>276</v>
      </c>
      <c r="C39" s="112"/>
      <c r="D39" s="113"/>
      <c r="E39" s="112"/>
      <c r="F39" s="113"/>
      <c r="G39" s="128"/>
      <c r="H39" s="113"/>
      <c r="I39" s="112"/>
      <c r="J39" s="113"/>
      <c r="K39" s="112"/>
      <c r="L39" s="113"/>
      <c r="M39" s="112"/>
      <c r="N39" s="113"/>
      <c r="O39" s="112"/>
      <c r="P39" s="113"/>
      <c r="Q39" s="112"/>
      <c r="R39" s="113"/>
      <c r="S39" s="96">
        <v>1</v>
      </c>
      <c r="T39" s="113"/>
      <c r="U39" s="96">
        <v>1</v>
      </c>
      <c r="V39" s="113"/>
      <c r="W39" s="96">
        <v>1</v>
      </c>
      <c r="X39" s="113"/>
      <c r="Y39" s="128"/>
      <c r="Z39" s="129"/>
      <c r="AA39" s="98">
        <f>SUM(S39+U39+W39)</f>
        <v>3</v>
      </c>
      <c r="AB39" s="238">
        <f>AA39+AA40</f>
        <v>5</v>
      </c>
      <c r="AC39" s="99">
        <f>T39+V39+X39</f>
        <v>0</v>
      </c>
      <c r="AD39" s="238">
        <f>AC39+AC40</f>
        <v>0</v>
      </c>
      <c r="AE39" s="240">
        <f>(AD39*100/AB39)/100</f>
        <v>0</v>
      </c>
    </row>
    <row r="40" spans="1:31" ht="20.25" customHeight="1" thickBot="1" x14ac:dyDescent="0.35">
      <c r="A40" s="237"/>
      <c r="B40" s="121" t="s">
        <v>277</v>
      </c>
      <c r="C40" s="102"/>
      <c r="D40" s="103"/>
      <c r="E40" s="102"/>
      <c r="F40" s="103"/>
      <c r="G40" s="122"/>
      <c r="H40" s="103"/>
      <c r="I40" s="102"/>
      <c r="J40" s="103"/>
      <c r="K40" s="102"/>
      <c r="L40" s="103"/>
      <c r="M40" s="102"/>
      <c r="N40" s="103"/>
      <c r="O40" s="102"/>
      <c r="P40" s="103"/>
      <c r="Q40" s="123">
        <v>1</v>
      </c>
      <c r="R40" s="103"/>
      <c r="S40" s="123">
        <v>1</v>
      </c>
      <c r="T40" s="103"/>
      <c r="U40" s="102"/>
      <c r="V40" s="103"/>
      <c r="W40" s="102"/>
      <c r="X40" s="103"/>
      <c r="Y40" s="122"/>
      <c r="Z40" s="125"/>
      <c r="AA40" s="126">
        <f>SUM(Q40+S40)</f>
        <v>2</v>
      </c>
      <c r="AB40" s="239"/>
      <c r="AC40" s="127">
        <f>R40+T40</f>
        <v>0</v>
      </c>
      <c r="AD40" s="239"/>
      <c r="AE40" s="241"/>
    </row>
    <row r="41" spans="1:31" ht="20.25" customHeight="1" x14ac:dyDescent="0.3">
      <c r="A41" s="236" t="s">
        <v>178</v>
      </c>
      <c r="B41" s="92" t="s">
        <v>276</v>
      </c>
      <c r="C41" s="112"/>
      <c r="D41" s="113"/>
      <c r="E41" s="112"/>
      <c r="F41" s="113"/>
      <c r="G41" s="132">
        <v>1</v>
      </c>
      <c r="H41" s="143"/>
      <c r="I41" s="112"/>
      <c r="J41" s="113"/>
      <c r="K41" s="112"/>
      <c r="L41" s="113"/>
      <c r="M41" s="112"/>
      <c r="N41" s="113"/>
      <c r="O41" s="112"/>
      <c r="P41" s="113"/>
      <c r="Q41" s="112"/>
      <c r="R41" s="113"/>
      <c r="S41" s="112"/>
      <c r="T41" s="113"/>
      <c r="U41" s="96">
        <v>2</v>
      </c>
      <c r="V41" s="113"/>
      <c r="W41" s="112"/>
      <c r="X41" s="113"/>
      <c r="Y41" s="132">
        <v>1</v>
      </c>
      <c r="Z41" s="129"/>
      <c r="AA41" s="98">
        <f>SUM(G41+U41+Y41)</f>
        <v>4</v>
      </c>
      <c r="AB41" s="238">
        <f>AA41+AA42</f>
        <v>10</v>
      </c>
      <c r="AC41" s="99">
        <f>H41+V41+Z41</f>
        <v>0</v>
      </c>
      <c r="AD41" s="238">
        <f>AC41+AC42</f>
        <v>3</v>
      </c>
      <c r="AE41" s="240">
        <f>(AD41*100/AB41)/100</f>
        <v>0.3</v>
      </c>
    </row>
    <row r="42" spans="1:31" ht="20.25" customHeight="1" thickBot="1" x14ac:dyDescent="0.35">
      <c r="A42" s="237"/>
      <c r="B42" s="121" t="s">
        <v>277</v>
      </c>
      <c r="C42" s="102"/>
      <c r="D42" s="103"/>
      <c r="E42" s="102"/>
      <c r="F42" s="103"/>
      <c r="G42" s="122"/>
      <c r="H42" s="103"/>
      <c r="I42" s="102"/>
      <c r="J42" s="103"/>
      <c r="K42" s="102"/>
      <c r="L42" s="103"/>
      <c r="M42" s="123">
        <v>2</v>
      </c>
      <c r="N42" s="124">
        <v>2</v>
      </c>
      <c r="O42" s="123">
        <v>1</v>
      </c>
      <c r="P42" s="185">
        <v>1</v>
      </c>
      <c r="Q42" s="123">
        <v>2</v>
      </c>
      <c r="R42" s="103"/>
      <c r="S42" s="102"/>
      <c r="T42" s="103"/>
      <c r="U42" s="102"/>
      <c r="V42" s="103"/>
      <c r="W42" s="123">
        <v>1</v>
      </c>
      <c r="X42" s="103"/>
      <c r="Y42" s="122"/>
      <c r="Z42" s="125"/>
      <c r="AA42" s="126">
        <f>SUM(M42+O42+Q42+W42)</f>
        <v>6</v>
      </c>
      <c r="AB42" s="239"/>
      <c r="AC42" s="127">
        <f>N42+P42+R42+X42</f>
        <v>3</v>
      </c>
      <c r="AD42" s="239"/>
      <c r="AE42" s="241"/>
    </row>
    <row r="43" spans="1:31" ht="20.25" customHeight="1" x14ac:dyDescent="0.3">
      <c r="A43" s="236" t="s">
        <v>192</v>
      </c>
      <c r="B43" s="92" t="s">
        <v>276</v>
      </c>
      <c r="C43" s="112"/>
      <c r="D43" s="113"/>
      <c r="E43" s="96">
        <v>1</v>
      </c>
      <c r="F43" s="131">
        <v>1</v>
      </c>
      <c r="G43" s="128"/>
      <c r="H43" s="113"/>
      <c r="I43" s="112"/>
      <c r="J43" s="113"/>
      <c r="K43" s="112"/>
      <c r="L43" s="113"/>
      <c r="M43" s="93"/>
      <c r="N43" s="113"/>
      <c r="O43" s="112"/>
      <c r="P43" s="113"/>
      <c r="Q43" s="112"/>
      <c r="R43" s="113"/>
      <c r="S43" s="96">
        <v>1</v>
      </c>
      <c r="T43" s="113"/>
      <c r="U43" s="112"/>
      <c r="V43" s="113"/>
      <c r="W43" s="112"/>
      <c r="X43" s="113"/>
      <c r="Y43" s="128"/>
      <c r="Z43" s="129"/>
      <c r="AA43" s="98">
        <f>SUM(E43+S43)</f>
        <v>2</v>
      </c>
      <c r="AB43" s="238">
        <f>AA43+AA44</f>
        <v>6</v>
      </c>
      <c r="AC43" s="99">
        <f>F43+N43+T43</f>
        <v>1</v>
      </c>
      <c r="AD43" s="238">
        <f>AC43+AC44</f>
        <v>4</v>
      </c>
      <c r="AE43" s="240">
        <f>(AD43*100/AB43)/100</f>
        <v>0.66666666666666674</v>
      </c>
    </row>
    <row r="44" spans="1:31" ht="20.25" customHeight="1" thickBot="1" x14ac:dyDescent="0.35">
      <c r="A44" s="237"/>
      <c r="B44" s="121" t="s">
        <v>277</v>
      </c>
      <c r="C44" s="102"/>
      <c r="D44" s="103"/>
      <c r="E44" s="102"/>
      <c r="F44" s="103"/>
      <c r="G44" s="122"/>
      <c r="H44" s="103"/>
      <c r="I44" s="123">
        <v>1</v>
      </c>
      <c r="J44" s="124">
        <v>1</v>
      </c>
      <c r="K44" s="123">
        <v>1</v>
      </c>
      <c r="L44" s="124">
        <v>1</v>
      </c>
      <c r="M44" s="123">
        <v>1</v>
      </c>
      <c r="N44" s="124">
        <v>1</v>
      </c>
      <c r="O44" s="123">
        <v>1</v>
      </c>
      <c r="P44" s="103"/>
      <c r="Q44" s="102"/>
      <c r="R44" s="103"/>
      <c r="S44" s="102"/>
      <c r="T44" s="103"/>
      <c r="U44" s="102"/>
      <c r="V44" s="103"/>
      <c r="W44" s="102"/>
      <c r="X44" s="103"/>
      <c r="Y44" s="122"/>
      <c r="Z44" s="125"/>
      <c r="AA44" s="126">
        <f>SUM(I44+K44+M44+O44)</f>
        <v>4</v>
      </c>
      <c r="AB44" s="239"/>
      <c r="AC44" s="127">
        <f>J44+L44+N44</f>
        <v>3</v>
      </c>
      <c r="AD44" s="239"/>
      <c r="AE44" s="241"/>
    </row>
    <row r="45" spans="1:31" ht="20.25" customHeight="1" x14ac:dyDescent="0.3">
      <c r="A45" s="236" t="s">
        <v>194</v>
      </c>
      <c r="B45" s="92" t="s">
        <v>276</v>
      </c>
      <c r="C45" s="112"/>
      <c r="D45" s="113"/>
      <c r="E45" s="112"/>
      <c r="F45" s="113"/>
      <c r="G45" s="128"/>
      <c r="H45" s="113"/>
      <c r="I45" s="112"/>
      <c r="J45" s="113"/>
      <c r="K45" s="112"/>
      <c r="L45" s="113"/>
      <c r="M45" s="112"/>
      <c r="N45" s="113"/>
      <c r="O45" s="112"/>
      <c r="P45" s="113"/>
      <c r="Q45" s="96">
        <v>1</v>
      </c>
      <c r="R45" s="131">
        <v>1</v>
      </c>
      <c r="S45" s="112"/>
      <c r="T45" s="113"/>
      <c r="U45" s="96">
        <v>1</v>
      </c>
      <c r="V45" s="113"/>
      <c r="W45" s="112"/>
      <c r="X45" s="113"/>
      <c r="Y45" s="128"/>
      <c r="Z45" s="129"/>
      <c r="AA45" s="98">
        <f>SUM(Q45+U45)</f>
        <v>2</v>
      </c>
      <c r="AB45" s="238">
        <f>AA45+AA46</f>
        <v>2</v>
      </c>
      <c r="AC45" s="99">
        <f>R45+V45</f>
        <v>1</v>
      </c>
      <c r="AD45" s="238">
        <f>AC45+AC46</f>
        <v>1</v>
      </c>
      <c r="AE45" s="240">
        <f>(AD45*100/AB45)/100</f>
        <v>0.5</v>
      </c>
    </row>
    <row r="46" spans="1:31" ht="20.25" customHeight="1" thickBot="1" x14ac:dyDescent="0.35">
      <c r="A46" s="237"/>
      <c r="B46" s="121" t="s">
        <v>277</v>
      </c>
      <c r="C46" s="102"/>
      <c r="D46" s="103"/>
      <c r="E46" s="102"/>
      <c r="F46" s="103"/>
      <c r="G46" s="122"/>
      <c r="H46" s="103"/>
      <c r="I46" s="102"/>
      <c r="J46" s="103"/>
      <c r="K46" s="102"/>
      <c r="L46" s="103"/>
      <c r="M46" s="144"/>
      <c r="N46" s="103"/>
      <c r="O46" s="102"/>
      <c r="P46" s="103"/>
      <c r="Q46" s="102"/>
      <c r="R46" s="103"/>
      <c r="S46" s="144"/>
      <c r="T46" s="103"/>
      <c r="U46" s="102"/>
      <c r="V46" s="103"/>
      <c r="W46" s="102"/>
      <c r="X46" s="103"/>
      <c r="Y46" s="122"/>
      <c r="Z46" s="125"/>
      <c r="AA46" s="126">
        <v>0</v>
      </c>
      <c r="AB46" s="239"/>
      <c r="AC46" s="127">
        <v>0</v>
      </c>
      <c r="AD46" s="239"/>
      <c r="AE46" s="241"/>
    </row>
    <row r="47" spans="1:31" ht="20.25" customHeight="1" x14ac:dyDescent="0.3">
      <c r="A47" s="236" t="s">
        <v>216</v>
      </c>
      <c r="B47" s="92" t="s">
        <v>276</v>
      </c>
      <c r="C47" s="112"/>
      <c r="D47" s="113"/>
      <c r="E47" s="112"/>
      <c r="F47" s="113"/>
      <c r="G47" s="128"/>
      <c r="H47" s="113"/>
      <c r="I47" s="112"/>
      <c r="J47" s="113"/>
      <c r="K47" s="112"/>
      <c r="L47" s="113"/>
      <c r="M47" s="96">
        <v>1</v>
      </c>
      <c r="N47" s="131">
        <v>1</v>
      </c>
      <c r="O47" s="112"/>
      <c r="P47" s="113"/>
      <c r="Q47" s="112"/>
      <c r="R47" s="113"/>
      <c r="S47" s="96">
        <v>1</v>
      </c>
      <c r="T47" s="113"/>
      <c r="U47" s="112"/>
      <c r="V47" s="113"/>
      <c r="W47" s="112"/>
      <c r="X47" s="113"/>
      <c r="Y47" s="128"/>
      <c r="Z47" s="129"/>
      <c r="AA47" s="98">
        <f>SUM(M47+S47)</f>
        <v>2</v>
      </c>
      <c r="AB47" s="238">
        <f>AA47+AA48</f>
        <v>4</v>
      </c>
      <c r="AC47" s="99">
        <f>N47+T47</f>
        <v>1</v>
      </c>
      <c r="AD47" s="238">
        <f>AC47+AC48</f>
        <v>2</v>
      </c>
      <c r="AE47" s="240">
        <f>(AD47*100/AB47)/100</f>
        <v>0.5</v>
      </c>
    </row>
    <row r="48" spans="1:31" ht="20.25" customHeight="1" thickBot="1" x14ac:dyDescent="0.35">
      <c r="A48" s="237"/>
      <c r="B48" s="121" t="s">
        <v>277</v>
      </c>
      <c r="C48" s="102"/>
      <c r="D48" s="103"/>
      <c r="E48" s="102"/>
      <c r="F48" s="103"/>
      <c r="G48" s="122"/>
      <c r="H48" s="103"/>
      <c r="I48" s="102"/>
      <c r="J48" s="103"/>
      <c r="K48" s="123">
        <v>1</v>
      </c>
      <c r="L48" s="124">
        <v>1</v>
      </c>
      <c r="M48" s="102"/>
      <c r="N48" s="103"/>
      <c r="O48" s="102"/>
      <c r="P48" s="103"/>
      <c r="Q48" s="102"/>
      <c r="R48" s="103"/>
      <c r="S48" s="102"/>
      <c r="T48" s="103"/>
      <c r="U48" s="123">
        <v>1</v>
      </c>
      <c r="V48" s="103"/>
      <c r="W48" s="102"/>
      <c r="X48" s="103"/>
      <c r="Y48" s="122"/>
      <c r="Z48" s="125"/>
      <c r="AA48" s="126">
        <f>SUM(K48+U48)</f>
        <v>2</v>
      </c>
      <c r="AB48" s="239"/>
      <c r="AC48" s="127">
        <f>L48+V48</f>
        <v>1</v>
      </c>
      <c r="AD48" s="239"/>
      <c r="AE48" s="241"/>
    </row>
    <row r="49" spans="1:31" ht="20.25" customHeight="1" x14ac:dyDescent="0.3">
      <c r="A49" s="236" t="s">
        <v>197</v>
      </c>
      <c r="B49" s="92" t="s">
        <v>276</v>
      </c>
      <c r="C49" s="112"/>
      <c r="D49" s="113"/>
      <c r="E49" s="112"/>
      <c r="F49" s="113"/>
      <c r="G49" s="128"/>
      <c r="H49" s="113"/>
      <c r="I49" s="112"/>
      <c r="J49" s="113"/>
      <c r="K49" s="112"/>
      <c r="L49" s="113"/>
      <c r="M49" s="112"/>
      <c r="N49" s="113"/>
      <c r="O49" s="112"/>
      <c r="P49" s="113"/>
      <c r="Q49" s="112"/>
      <c r="R49" s="113"/>
      <c r="S49" s="112"/>
      <c r="T49" s="113"/>
      <c r="U49" s="96">
        <v>1</v>
      </c>
      <c r="V49" s="113"/>
      <c r="W49" s="112"/>
      <c r="X49" s="113"/>
      <c r="Y49" s="128"/>
      <c r="Z49" s="129"/>
      <c r="AA49" s="98">
        <f>U49</f>
        <v>1</v>
      </c>
      <c r="AB49" s="238">
        <f>AA49+AA50</f>
        <v>1</v>
      </c>
      <c r="AC49" s="99">
        <f>V49</f>
        <v>0</v>
      </c>
      <c r="AD49" s="238">
        <f>AC49+AC50</f>
        <v>0</v>
      </c>
      <c r="AE49" s="240">
        <f>(AD49*100/AB49)/100</f>
        <v>0</v>
      </c>
    </row>
    <row r="50" spans="1:31" ht="20.25" customHeight="1" thickBot="1" x14ac:dyDescent="0.35">
      <c r="A50" s="237"/>
      <c r="B50" s="121" t="s">
        <v>277</v>
      </c>
      <c r="C50" s="102"/>
      <c r="D50" s="103"/>
      <c r="E50" s="102"/>
      <c r="F50" s="103"/>
      <c r="G50" s="122"/>
      <c r="H50" s="103"/>
      <c r="I50" s="102"/>
      <c r="J50" s="103"/>
      <c r="K50" s="102"/>
      <c r="L50" s="103"/>
      <c r="M50" s="102"/>
      <c r="N50" s="103"/>
      <c r="O50" s="102"/>
      <c r="P50" s="103"/>
      <c r="Q50" s="102"/>
      <c r="R50" s="103"/>
      <c r="S50" s="102"/>
      <c r="T50" s="103"/>
      <c r="U50" s="102"/>
      <c r="V50" s="103"/>
      <c r="W50" s="102"/>
      <c r="X50" s="103"/>
      <c r="Y50" s="122"/>
      <c r="Z50" s="125"/>
      <c r="AA50" s="126">
        <v>0</v>
      </c>
      <c r="AB50" s="239"/>
      <c r="AC50" s="127">
        <v>0</v>
      </c>
      <c r="AD50" s="239"/>
      <c r="AE50" s="241"/>
    </row>
    <row r="51" spans="1:31" ht="20.25" customHeight="1" thickBot="1" x14ac:dyDescent="0.35">
      <c r="A51" s="230"/>
      <c r="B51" s="231"/>
      <c r="C51" s="183">
        <f>SUM(C3:C50)</f>
        <v>0</v>
      </c>
      <c r="D51" s="145">
        <f t="shared" ref="D51:Z51" si="0">SUM(D3:D50)</f>
        <v>0</v>
      </c>
      <c r="E51" s="146">
        <f t="shared" si="0"/>
        <v>2</v>
      </c>
      <c r="F51" s="145">
        <f t="shared" si="0"/>
        <v>2</v>
      </c>
      <c r="G51" s="146">
        <f>SUM(G3:G50)</f>
        <v>3</v>
      </c>
      <c r="H51" s="145">
        <f t="shared" si="0"/>
        <v>2</v>
      </c>
      <c r="I51" s="146">
        <f t="shared" si="0"/>
        <v>10</v>
      </c>
      <c r="J51" s="145">
        <f t="shared" si="0"/>
        <v>10</v>
      </c>
      <c r="K51" s="146">
        <f t="shared" si="0"/>
        <v>7</v>
      </c>
      <c r="L51" s="145">
        <f t="shared" si="0"/>
        <v>6</v>
      </c>
      <c r="M51" s="146">
        <f t="shared" si="0"/>
        <v>15</v>
      </c>
      <c r="N51" s="145">
        <f t="shared" si="0"/>
        <v>14</v>
      </c>
      <c r="O51" s="146">
        <f t="shared" si="0"/>
        <v>19</v>
      </c>
      <c r="P51" s="145">
        <f t="shared" si="0"/>
        <v>7</v>
      </c>
      <c r="Q51" s="146">
        <f t="shared" si="0"/>
        <v>22</v>
      </c>
      <c r="R51" s="145">
        <f t="shared" si="0"/>
        <v>5</v>
      </c>
      <c r="S51" s="146">
        <f t="shared" si="0"/>
        <v>17</v>
      </c>
      <c r="T51" s="145">
        <f t="shared" si="0"/>
        <v>0</v>
      </c>
      <c r="U51" s="146">
        <f t="shared" si="0"/>
        <v>25</v>
      </c>
      <c r="V51" s="145">
        <f t="shared" si="0"/>
        <v>0</v>
      </c>
      <c r="W51" s="146">
        <f t="shared" si="0"/>
        <v>14</v>
      </c>
      <c r="X51" s="145">
        <f t="shared" si="0"/>
        <v>0</v>
      </c>
      <c r="Y51" s="146">
        <f t="shared" si="0"/>
        <v>6</v>
      </c>
      <c r="Z51" s="145">
        <f t="shared" si="0"/>
        <v>0</v>
      </c>
      <c r="AA51" s="217">
        <f>SUM(AA3:AA50)</f>
        <v>139</v>
      </c>
      <c r="AB51" s="218"/>
      <c r="AC51" s="244">
        <f>SUM(AC3:AC50)</f>
        <v>45</v>
      </c>
      <c r="AD51" s="245"/>
      <c r="AE51" s="242">
        <f>(AC51*100/AA51)/100</f>
        <v>0.32374100719424459</v>
      </c>
    </row>
    <row r="52" spans="1:31" ht="20.25" customHeight="1" thickBot="1" x14ac:dyDescent="0.35">
      <c r="A52" s="232"/>
      <c r="B52" s="233"/>
      <c r="C52" s="221">
        <v>0</v>
      </c>
      <c r="D52" s="222"/>
      <c r="E52" s="234">
        <f>(E51*100/F51)/100</f>
        <v>1</v>
      </c>
      <c r="F52" s="235"/>
      <c r="G52" s="234">
        <f>(H51*100/G51)/100</f>
        <v>0.66666666666666674</v>
      </c>
      <c r="H52" s="235"/>
      <c r="I52" s="234">
        <f>(J51*100/I51)/100</f>
        <v>1</v>
      </c>
      <c r="J52" s="235"/>
      <c r="K52" s="234">
        <f>(L51*100/K51)/100</f>
        <v>0.8571428571428571</v>
      </c>
      <c r="L52" s="235"/>
      <c r="M52" s="234">
        <f>(N51*100/M51)/100</f>
        <v>0.93333333333333324</v>
      </c>
      <c r="N52" s="235"/>
      <c r="O52" s="234">
        <f>(P51*100/O51)/100</f>
        <v>0.36842105263157898</v>
      </c>
      <c r="P52" s="235"/>
      <c r="Q52" s="221">
        <f>(R51*100/Q51)/100</f>
        <v>0.22727272727272727</v>
      </c>
      <c r="R52" s="222"/>
      <c r="S52" s="234">
        <f>(T51*100/S51)/100</f>
        <v>0</v>
      </c>
      <c r="T52" s="235"/>
      <c r="U52" s="221">
        <f>(V51*100/U51)/100</f>
        <v>0</v>
      </c>
      <c r="V52" s="222"/>
      <c r="W52" s="221">
        <f>(X51*100/W51)/100</f>
        <v>0</v>
      </c>
      <c r="X52" s="222"/>
      <c r="Y52" s="221">
        <f>(Z51*100/Y51)/100</f>
        <v>0</v>
      </c>
      <c r="Z52" s="222"/>
      <c r="AA52" s="221"/>
      <c r="AB52" s="222"/>
      <c r="AC52" s="246"/>
      <c r="AD52" s="247"/>
      <c r="AE52" s="243"/>
    </row>
    <row r="53" spans="1:31" ht="15.75" thickBot="1" x14ac:dyDescent="0.35">
      <c r="AA53" s="223"/>
      <c r="AB53" s="223"/>
    </row>
    <row r="54" spans="1:31" ht="20.25" customHeight="1" x14ac:dyDescent="0.3">
      <c r="A54" s="217" t="s">
        <v>350</v>
      </c>
      <c r="B54" s="218"/>
      <c r="D54" s="225" t="s">
        <v>351</v>
      </c>
      <c r="E54" s="225"/>
      <c r="F54" s="225"/>
      <c r="G54" s="225"/>
      <c r="I54" s="215">
        <f>AA3+AA5+AA7+AA9+AA11+AA13+AA15+AA17+AA19+AA21+AA23+AA25+AA27+AA29+AA31+AA33+AA35+AA37+AA39+AA41+AA43+AA45+AA47++AA49</f>
        <v>75</v>
      </c>
      <c r="J54" s="215"/>
      <c r="K54" s="215"/>
      <c r="L54" s="228" t="s">
        <v>276</v>
      </c>
      <c r="M54" s="228"/>
      <c r="N54" s="147"/>
      <c r="O54" s="148"/>
      <c r="P54" s="148"/>
      <c r="Q54" s="148"/>
      <c r="R54" s="148"/>
      <c r="S54" s="148"/>
      <c r="T54" s="148"/>
      <c r="U54" s="149"/>
      <c r="W54" s="147"/>
      <c r="X54" s="148"/>
      <c r="Y54" s="148"/>
      <c r="Z54" s="148"/>
      <c r="AA54" s="148"/>
      <c r="AB54" s="150"/>
      <c r="AC54" s="148"/>
      <c r="AD54" s="148"/>
      <c r="AE54" s="149"/>
    </row>
    <row r="55" spans="1:31" ht="6.75" customHeight="1" x14ac:dyDescent="0.3">
      <c r="A55" s="219"/>
      <c r="B55" s="220"/>
      <c r="L55" s="228"/>
      <c r="M55" s="228"/>
      <c r="N55" s="151"/>
      <c r="O55" s="46"/>
      <c r="P55" s="46"/>
      <c r="Q55" s="46"/>
      <c r="R55" s="46"/>
      <c r="S55" s="46"/>
      <c r="T55" s="46"/>
      <c r="U55" s="152"/>
      <c r="W55" s="151"/>
      <c r="X55" s="46"/>
      <c r="Y55" s="46"/>
      <c r="Z55" s="46"/>
      <c r="AA55" s="229"/>
      <c r="AB55" s="229"/>
      <c r="AC55" s="229"/>
      <c r="AD55" s="229"/>
      <c r="AE55" s="152"/>
    </row>
    <row r="56" spans="1:31" ht="20.25" customHeight="1" x14ac:dyDescent="0.3">
      <c r="A56" s="219"/>
      <c r="B56" s="220"/>
      <c r="D56" s="226" t="s">
        <v>352</v>
      </c>
      <c r="E56" s="226"/>
      <c r="F56" s="226"/>
      <c r="G56" s="226"/>
      <c r="I56" s="215">
        <f>AC3+AC5+AC7+AC9+AC11+AC13+AC15+AC17+AC19+AC21+AC23+AC25+AC27+AC29+AC31+AC33+AC35+AC37+AC39+AC41+AC43+AC45+AC47+AC49</f>
        <v>19</v>
      </c>
      <c r="J56" s="215"/>
      <c r="K56" s="215"/>
      <c r="L56" s="228"/>
      <c r="M56" s="228"/>
      <c r="N56" s="151"/>
      <c r="O56" s="46"/>
      <c r="P56" s="46"/>
      <c r="Q56" s="46"/>
      <c r="R56" s="46"/>
      <c r="S56" s="46"/>
      <c r="T56" s="46"/>
      <c r="U56" s="152"/>
      <c r="W56" s="151"/>
      <c r="X56" s="46"/>
      <c r="Y56" s="46"/>
      <c r="Z56" s="46"/>
      <c r="AA56" s="229"/>
      <c r="AB56" s="229"/>
      <c r="AC56" s="229"/>
      <c r="AD56" s="229"/>
      <c r="AE56" s="152"/>
    </row>
    <row r="57" spans="1:31" ht="6.75" customHeight="1" x14ac:dyDescent="0.3">
      <c r="A57" s="219"/>
      <c r="B57" s="220"/>
      <c r="L57" s="228"/>
      <c r="M57" s="228"/>
      <c r="N57" s="151"/>
      <c r="O57" s="46"/>
      <c r="P57" s="46"/>
      <c r="Q57" s="46"/>
      <c r="R57" s="46"/>
      <c r="S57" s="46"/>
      <c r="T57" s="46"/>
      <c r="U57" s="152"/>
      <c r="W57" s="151"/>
      <c r="X57" s="46"/>
      <c r="Y57" s="46"/>
      <c r="Z57" s="46"/>
      <c r="AA57" s="46"/>
      <c r="AB57" s="153"/>
      <c r="AC57" s="46"/>
      <c r="AD57" s="46"/>
      <c r="AE57" s="152"/>
    </row>
    <row r="58" spans="1:31" ht="20.25" customHeight="1" thickBot="1" x14ac:dyDescent="0.35">
      <c r="A58" s="221"/>
      <c r="B58" s="222"/>
      <c r="D58" s="226" t="s">
        <v>353</v>
      </c>
      <c r="E58" s="226"/>
      <c r="F58" s="226"/>
      <c r="G58" s="226"/>
      <c r="I58" s="227">
        <f>(I56*100/I54)/100</f>
        <v>0.2533333333333333</v>
      </c>
      <c r="J58" s="227"/>
      <c r="K58" s="227"/>
      <c r="L58" s="228"/>
      <c r="M58" s="228"/>
      <c r="N58" s="154"/>
      <c r="O58" s="155"/>
      <c r="P58" s="155"/>
      <c r="Q58" s="155"/>
      <c r="R58" s="155"/>
      <c r="S58" s="155"/>
      <c r="T58" s="155"/>
      <c r="U58" s="156"/>
      <c r="W58" s="151"/>
      <c r="X58" s="46"/>
      <c r="Y58" s="46"/>
      <c r="Z58" s="46"/>
      <c r="AA58" s="46"/>
      <c r="AB58" s="153"/>
      <c r="AC58" s="46"/>
      <c r="AD58" s="46"/>
      <c r="AE58" s="152"/>
    </row>
    <row r="59" spans="1:31" ht="6.75" customHeight="1" thickBot="1" x14ac:dyDescent="0.35">
      <c r="W59" s="151"/>
      <c r="X59" s="46"/>
      <c r="Y59" s="46"/>
      <c r="Z59" s="46"/>
      <c r="AA59" s="46"/>
      <c r="AB59" s="153"/>
      <c r="AC59" s="46"/>
      <c r="AD59" s="46"/>
      <c r="AE59" s="152"/>
    </row>
    <row r="60" spans="1:31" ht="20.25" customHeight="1" x14ac:dyDescent="0.3">
      <c r="A60" s="217" t="s">
        <v>354</v>
      </c>
      <c r="B60" s="218"/>
      <c r="D60" s="225" t="s">
        <v>351</v>
      </c>
      <c r="E60" s="225"/>
      <c r="F60" s="225"/>
      <c r="G60" s="225"/>
      <c r="I60" s="215">
        <f>AA4+AA6+AA8+AA10+AA12+AA14+AA16+AA18+AA20+AA22+AA24+AA26+AA28+AA30+AA32+AA34+AA36+AA38+AA40+AA42+AA44+AA46+AA48+AA50</f>
        <v>64</v>
      </c>
      <c r="J60" s="215"/>
      <c r="K60" s="215"/>
      <c r="L60" s="228" t="s">
        <v>277</v>
      </c>
      <c r="M60" s="228"/>
      <c r="N60" s="147"/>
      <c r="O60" s="148"/>
      <c r="P60" s="148"/>
      <c r="Q60" s="148"/>
      <c r="R60" s="148"/>
      <c r="S60" s="148"/>
      <c r="T60" s="148"/>
      <c r="U60" s="149"/>
      <c r="W60" s="151"/>
      <c r="X60" s="46"/>
      <c r="Y60" s="46"/>
      <c r="Z60" s="46"/>
      <c r="AA60" s="46"/>
      <c r="AB60" s="153"/>
      <c r="AC60" s="46"/>
      <c r="AD60" s="46"/>
      <c r="AE60" s="152"/>
    </row>
    <row r="61" spans="1:31" ht="6.75" customHeight="1" x14ac:dyDescent="0.3">
      <c r="A61" s="219"/>
      <c r="B61" s="220"/>
      <c r="L61" s="228"/>
      <c r="M61" s="228"/>
      <c r="N61" s="151"/>
      <c r="O61" s="46"/>
      <c r="P61" s="46"/>
      <c r="Q61" s="46"/>
      <c r="R61" s="46"/>
      <c r="S61" s="46"/>
      <c r="T61" s="46"/>
      <c r="U61" s="152"/>
      <c r="W61" s="151"/>
      <c r="X61" s="46"/>
      <c r="Y61" s="46"/>
      <c r="Z61" s="46"/>
      <c r="AA61" s="46"/>
      <c r="AB61" s="153"/>
      <c r="AC61" s="46"/>
      <c r="AD61" s="46"/>
      <c r="AE61" s="152"/>
    </row>
    <row r="62" spans="1:31" ht="20.25" customHeight="1" x14ac:dyDescent="0.3">
      <c r="A62" s="219"/>
      <c r="B62" s="220"/>
      <c r="D62" s="226" t="s">
        <v>352</v>
      </c>
      <c r="E62" s="226"/>
      <c r="F62" s="226"/>
      <c r="G62" s="226"/>
      <c r="I62" s="215">
        <f>AC4+AC6+AC8+AC10+AC12+AC14+AC16+AC18+AC20+AC22+AC24+AC26+AC28+AC30+AC32+AC34+AC36+AC38+AC40+AC42+AC44+AC46+AC48+AC50</f>
        <v>26</v>
      </c>
      <c r="J62" s="215"/>
      <c r="K62" s="215"/>
      <c r="L62" s="228"/>
      <c r="M62" s="228"/>
      <c r="N62" s="151"/>
      <c r="O62" s="46"/>
      <c r="P62" s="46"/>
      <c r="Q62" s="46"/>
      <c r="R62" s="46"/>
      <c r="S62" s="46"/>
      <c r="T62" s="46"/>
      <c r="U62" s="152"/>
      <c r="W62" s="151"/>
      <c r="X62" s="46"/>
      <c r="Y62" s="46"/>
      <c r="Z62" s="46"/>
      <c r="AA62" s="46"/>
      <c r="AB62" s="153"/>
      <c r="AC62" s="46"/>
      <c r="AD62" s="46"/>
      <c r="AE62" s="152"/>
    </row>
    <row r="63" spans="1:31" ht="6.75" customHeight="1" x14ac:dyDescent="0.3">
      <c r="A63" s="219"/>
      <c r="B63" s="220"/>
      <c r="L63" s="228"/>
      <c r="M63" s="228"/>
      <c r="N63" s="151"/>
      <c r="O63" s="46"/>
      <c r="P63" s="46"/>
      <c r="Q63" s="46"/>
      <c r="R63" s="46"/>
      <c r="S63" s="46"/>
      <c r="T63" s="46"/>
      <c r="U63" s="152"/>
      <c r="W63" s="151"/>
      <c r="X63" s="46"/>
      <c r="Y63" s="46"/>
      <c r="Z63" s="46"/>
      <c r="AA63" s="46"/>
      <c r="AB63" s="153"/>
      <c r="AC63" s="46"/>
      <c r="AD63" s="46"/>
      <c r="AE63" s="152"/>
    </row>
    <row r="64" spans="1:31" ht="20.25" customHeight="1" thickBot="1" x14ac:dyDescent="0.35">
      <c r="A64" s="221"/>
      <c r="B64" s="222"/>
      <c r="D64" s="226" t="s">
        <v>353</v>
      </c>
      <c r="E64" s="226"/>
      <c r="F64" s="226"/>
      <c r="G64" s="226"/>
      <c r="I64" s="227">
        <f>(I62*100/I60)/100</f>
        <v>0.40625</v>
      </c>
      <c r="J64" s="227"/>
      <c r="K64" s="227"/>
      <c r="L64" s="228"/>
      <c r="M64" s="228"/>
      <c r="N64" s="154"/>
      <c r="O64" s="155"/>
      <c r="P64" s="155"/>
      <c r="Q64" s="155"/>
      <c r="R64" s="155"/>
      <c r="S64" s="155"/>
      <c r="T64" s="155"/>
      <c r="U64" s="156"/>
      <c r="W64" s="151"/>
      <c r="X64" s="46"/>
      <c r="Y64" s="46"/>
      <c r="Z64" s="46"/>
      <c r="AA64" s="46"/>
      <c r="AB64" s="153"/>
      <c r="AC64" s="46"/>
      <c r="AD64" s="46"/>
      <c r="AE64" s="152"/>
    </row>
    <row r="65" spans="1:31" ht="16.5" customHeight="1" thickBot="1" x14ac:dyDescent="0.35">
      <c r="I65" s="224"/>
      <c r="J65" s="224"/>
      <c r="K65" s="224"/>
      <c r="N65" s="224" t="s">
        <v>356</v>
      </c>
      <c r="O65" s="224"/>
      <c r="P65" s="224"/>
      <c r="Q65" s="224"/>
      <c r="S65" s="224" t="s">
        <v>353</v>
      </c>
      <c r="T65" s="224"/>
      <c r="U65" s="224"/>
      <c r="W65" s="151"/>
      <c r="X65" s="46"/>
      <c r="Y65" s="46"/>
      <c r="Z65" s="46"/>
      <c r="AA65" s="46"/>
      <c r="AB65" s="153"/>
      <c r="AC65" s="46"/>
      <c r="AD65" s="46"/>
      <c r="AE65" s="152"/>
    </row>
    <row r="66" spans="1:31" ht="20.25" customHeight="1" x14ac:dyDescent="0.3">
      <c r="A66" s="217" t="s">
        <v>355</v>
      </c>
      <c r="B66" s="218"/>
      <c r="D66" s="214" t="s">
        <v>358</v>
      </c>
      <c r="E66" s="214"/>
      <c r="F66" s="214"/>
      <c r="G66" s="214"/>
      <c r="H66" s="214"/>
      <c r="I66" s="214"/>
      <c r="J66" s="214"/>
      <c r="K66" s="214"/>
      <c r="N66" s="215">
        <f>E51+G51+I51+K51+M51</f>
        <v>37</v>
      </c>
      <c r="O66" s="215"/>
      <c r="P66" s="215"/>
      <c r="Q66" s="215"/>
      <c r="S66" s="216">
        <f>(((D51+F51+H51+J51+L51+N51)*100)/N66)/100</f>
        <v>0.91891891891891886</v>
      </c>
      <c r="T66" s="216"/>
      <c r="U66" s="216"/>
      <c r="W66" s="151"/>
      <c r="X66" s="46"/>
      <c r="Y66" s="46"/>
      <c r="Z66" s="46"/>
      <c r="AA66" s="46"/>
      <c r="AB66" s="153"/>
      <c r="AC66" s="46"/>
      <c r="AD66" s="46"/>
      <c r="AE66" s="152"/>
    </row>
    <row r="67" spans="1:31" ht="8.1" customHeight="1" x14ac:dyDescent="0.3">
      <c r="A67" s="219"/>
      <c r="B67" s="220"/>
      <c r="N67" s="224"/>
      <c r="O67" s="224"/>
      <c r="P67" s="224"/>
      <c r="Q67" s="224"/>
      <c r="S67" s="224"/>
      <c r="T67" s="224"/>
      <c r="U67" s="224"/>
      <c r="W67" s="151"/>
      <c r="X67" s="46"/>
      <c r="Y67" s="46"/>
      <c r="Z67" s="46"/>
      <c r="AA67" s="46"/>
      <c r="AB67" s="153"/>
      <c r="AC67" s="46"/>
      <c r="AD67" s="46"/>
      <c r="AE67" s="152"/>
    </row>
    <row r="68" spans="1:31" ht="20.25" customHeight="1" x14ac:dyDescent="0.3">
      <c r="A68" s="219"/>
      <c r="B68" s="220"/>
      <c r="D68" s="214" t="s">
        <v>359</v>
      </c>
      <c r="E68" s="214"/>
      <c r="F68" s="214"/>
      <c r="G68" s="214"/>
      <c r="H68" s="214"/>
      <c r="I68" s="214"/>
      <c r="J68" s="214"/>
      <c r="K68" s="214"/>
      <c r="N68" s="215">
        <f>O51+Q51+S51+U51+W51+Y51</f>
        <v>103</v>
      </c>
      <c r="O68" s="215"/>
      <c r="P68" s="215"/>
      <c r="Q68" s="215"/>
      <c r="S68" s="216">
        <f>(((P51+R51+T51+V51+X51+Z51)*100)/N68)/100</f>
        <v>0.11650485436893204</v>
      </c>
      <c r="T68" s="216"/>
      <c r="U68" s="216"/>
      <c r="W68" s="151"/>
      <c r="X68" s="46"/>
      <c r="Y68" s="46"/>
      <c r="Z68" s="46"/>
      <c r="AA68" s="46"/>
      <c r="AB68" s="153"/>
      <c r="AC68" s="46"/>
      <c r="AD68" s="46"/>
      <c r="AE68" s="152"/>
    </row>
    <row r="69" spans="1:31" ht="8.1" customHeight="1" x14ac:dyDescent="0.3">
      <c r="A69" s="219"/>
      <c r="B69" s="220"/>
      <c r="N69" s="224"/>
      <c r="O69" s="224"/>
      <c r="P69" s="224"/>
      <c r="Q69" s="224"/>
      <c r="S69" s="224"/>
      <c r="T69" s="224"/>
      <c r="U69" s="224"/>
      <c r="W69" s="151"/>
      <c r="X69" s="46"/>
      <c r="Y69" s="46"/>
      <c r="Z69" s="46"/>
      <c r="AA69" s="46"/>
      <c r="AB69" s="153"/>
      <c r="AC69" s="46"/>
      <c r="AD69" s="46"/>
      <c r="AE69" s="152"/>
    </row>
    <row r="70" spans="1:31" ht="20.25" customHeight="1" thickBot="1" x14ac:dyDescent="0.35">
      <c r="A70" s="221"/>
      <c r="B70" s="222"/>
      <c r="D70" s="214" t="s">
        <v>357</v>
      </c>
      <c r="E70" s="214"/>
      <c r="F70" s="214"/>
      <c r="G70" s="214"/>
      <c r="H70" s="214"/>
      <c r="I70" s="214"/>
      <c r="J70" s="214"/>
      <c r="K70" s="214"/>
      <c r="N70" s="215">
        <f>AA51</f>
        <v>139</v>
      </c>
      <c r="O70" s="215"/>
      <c r="P70" s="215"/>
      <c r="Q70" s="215"/>
      <c r="S70" s="216">
        <f>(AC51*100/N70)/100</f>
        <v>0.32374100719424459</v>
      </c>
      <c r="T70" s="216"/>
      <c r="U70" s="216"/>
      <c r="W70" s="154"/>
      <c r="X70" s="155"/>
      <c r="Y70" s="155"/>
      <c r="Z70" s="155"/>
      <c r="AA70" s="155"/>
      <c r="AB70" s="157"/>
      <c r="AC70" s="155"/>
      <c r="AD70" s="155"/>
      <c r="AE70" s="156"/>
    </row>
    <row r="71" spans="1:31" ht="15" customHeight="1" x14ac:dyDescent="0.3"/>
    <row r="72" spans="1:31" x14ac:dyDescent="0.3">
      <c r="A72" s="159">
        <v>1</v>
      </c>
      <c r="B72" s="160"/>
    </row>
    <row r="73" spans="1:31" x14ac:dyDescent="0.3">
      <c r="A73" s="160"/>
      <c r="B73" s="160"/>
    </row>
    <row r="74" spans="1:31" x14ac:dyDescent="0.3">
      <c r="A74" s="160" t="s">
        <v>360</v>
      </c>
      <c r="B74" s="160"/>
    </row>
  </sheetData>
  <mergeCells count="163">
    <mergeCell ref="A3:A4"/>
    <mergeCell ref="W2:X2"/>
    <mergeCell ref="Y2:Z2"/>
    <mergeCell ref="C2:D2"/>
    <mergeCell ref="E2:F2"/>
    <mergeCell ref="G2:H2"/>
    <mergeCell ref="I2:J2"/>
    <mergeCell ref="K2:L2"/>
    <mergeCell ref="AB13:AB14"/>
    <mergeCell ref="M2:N2"/>
    <mergeCell ref="O2:P2"/>
    <mergeCell ref="Q2:R2"/>
    <mergeCell ref="U2:V2"/>
    <mergeCell ref="S2:T2"/>
    <mergeCell ref="A5:A6"/>
    <mergeCell ref="A7:A8"/>
    <mergeCell ref="AB5:AB6"/>
    <mergeCell ref="AB7:AB8"/>
    <mergeCell ref="AA2:AB2"/>
    <mergeCell ref="AB9:AB10"/>
    <mergeCell ref="A43:A44"/>
    <mergeCell ref="A45:A46"/>
    <mergeCell ref="A47:A48"/>
    <mergeCell ref="A13:A14"/>
    <mergeCell ref="A15:A16"/>
    <mergeCell ref="A17:A18"/>
    <mergeCell ref="A19:A20"/>
    <mergeCell ref="A21:A22"/>
    <mergeCell ref="A9:A10"/>
    <mergeCell ref="A11:A12"/>
    <mergeCell ref="A33:A34"/>
    <mergeCell ref="A35:A36"/>
    <mergeCell ref="A37:A38"/>
    <mergeCell ref="A39:A40"/>
    <mergeCell ref="A41:A42"/>
    <mergeCell ref="A23:A24"/>
    <mergeCell ref="A25:A26"/>
    <mergeCell ref="A27:A28"/>
    <mergeCell ref="A29:A30"/>
    <mergeCell ref="A31:A32"/>
    <mergeCell ref="AD9:AD10"/>
    <mergeCell ref="AE9:AE10"/>
    <mergeCell ref="AB11:AB12"/>
    <mergeCell ref="AD11:AD12"/>
    <mergeCell ref="AE11:AE12"/>
    <mergeCell ref="AA1:AB1"/>
    <mergeCell ref="AC2:AD2"/>
    <mergeCell ref="AB3:AB4"/>
    <mergeCell ref="AC1:AE1"/>
    <mergeCell ref="AE3:AE4"/>
    <mergeCell ref="AE5:AE6"/>
    <mergeCell ref="AD5:AD6"/>
    <mergeCell ref="AD7:AD8"/>
    <mergeCell ref="AE7:AE8"/>
    <mergeCell ref="AD3:AD4"/>
    <mergeCell ref="AB17:AB18"/>
    <mergeCell ref="AD17:AD18"/>
    <mergeCell ref="AE17:AE18"/>
    <mergeCell ref="AB19:AB20"/>
    <mergeCell ref="AD19:AD20"/>
    <mergeCell ref="AE19:AE20"/>
    <mergeCell ref="AE13:AE14"/>
    <mergeCell ref="AB15:AB16"/>
    <mergeCell ref="AD15:AD16"/>
    <mergeCell ref="AE15:AE16"/>
    <mergeCell ref="AD13:AD14"/>
    <mergeCell ref="AB25:AB26"/>
    <mergeCell ref="AD25:AD26"/>
    <mergeCell ref="AE25:AE26"/>
    <mergeCell ref="AB27:AB28"/>
    <mergeCell ref="AD27:AD28"/>
    <mergeCell ref="AE27:AE28"/>
    <mergeCell ref="AB21:AB22"/>
    <mergeCell ref="AD21:AD22"/>
    <mergeCell ref="AE21:AE22"/>
    <mergeCell ref="AB23:AB24"/>
    <mergeCell ref="AD23:AD24"/>
    <mergeCell ref="AE23:AE24"/>
    <mergeCell ref="AB33:AB34"/>
    <mergeCell ref="AD33:AD34"/>
    <mergeCell ref="AE33:AE34"/>
    <mergeCell ref="AB35:AB36"/>
    <mergeCell ref="AD35:AD36"/>
    <mergeCell ref="AE35:AE36"/>
    <mergeCell ref="AB29:AB30"/>
    <mergeCell ref="AD29:AD30"/>
    <mergeCell ref="AE29:AE30"/>
    <mergeCell ref="AB31:AB32"/>
    <mergeCell ref="AD31:AD32"/>
    <mergeCell ref="AE31:AE32"/>
    <mergeCell ref="AB41:AB42"/>
    <mergeCell ref="AD41:AD42"/>
    <mergeCell ref="AE41:AE42"/>
    <mergeCell ref="AB43:AB44"/>
    <mergeCell ref="AD43:AD44"/>
    <mergeCell ref="AE43:AE44"/>
    <mergeCell ref="AB37:AB38"/>
    <mergeCell ref="AD37:AD38"/>
    <mergeCell ref="AE37:AE38"/>
    <mergeCell ref="AB39:AB40"/>
    <mergeCell ref="AD39:AD40"/>
    <mergeCell ref="AE39:AE40"/>
    <mergeCell ref="A49:A50"/>
    <mergeCell ref="I58:K58"/>
    <mergeCell ref="D58:G58"/>
    <mergeCell ref="AB45:AB46"/>
    <mergeCell ref="AD45:AD46"/>
    <mergeCell ref="AE45:AE46"/>
    <mergeCell ref="AB47:AB48"/>
    <mergeCell ref="AD47:AD48"/>
    <mergeCell ref="AE47:AE48"/>
    <mergeCell ref="AE49:AE50"/>
    <mergeCell ref="AD49:AD50"/>
    <mergeCell ref="AB49:AB50"/>
    <mergeCell ref="C52:D52"/>
    <mergeCell ref="E52:F52"/>
    <mergeCell ref="G52:H52"/>
    <mergeCell ref="I52:J52"/>
    <mergeCell ref="S52:T52"/>
    <mergeCell ref="U52:V52"/>
    <mergeCell ref="W52:X52"/>
    <mergeCell ref="Y52:Z52"/>
    <mergeCell ref="AE51:AE52"/>
    <mergeCell ref="AA51:AB52"/>
    <mergeCell ref="AC51:AD52"/>
    <mergeCell ref="Q52:R52"/>
    <mergeCell ref="S65:U65"/>
    <mergeCell ref="AA55:AD56"/>
    <mergeCell ref="I54:K54"/>
    <mergeCell ref="I56:K56"/>
    <mergeCell ref="D54:G54"/>
    <mergeCell ref="D56:G56"/>
    <mergeCell ref="L54:M58"/>
    <mergeCell ref="A60:B64"/>
    <mergeCell ref="A51:B52"/>
    <mergeCell ref="K52:L52"/>
    <mergeCell ref="M52:N52"/>
    <mergeCell ref="O52:P52"/>
    <mergeCell ref="A54:B58"/>
    <mergeCell ref="D68:K68"/>
    <mergeCell ref="N68:Q68"/>
    <mergeCell ref="S68:U68"/>
    <mergeCell ref="S70:U70"/>
    <mergeCell ref="A66:B70"/>
    <mergeCell ref="AA53:AB53"/>
    <mergeCell ref="N70:Q70"/>
    <mergeCell ref="S66:U66"/>
    <mergeCell ref="N66:Q66"/>
    <mergeCell ref="N65:Q65"/>
    <mergeCell ref="I65:K65"/>
    <mergeCell ref="N69:Q69"/>
    <mergeCell ref="S69:U69"/>
    <mergeCell ref="D66:K66"/>
    <mergeCell ref="D70:K70"/>
    <mergeCell ref="I60:K60"/>
    <mergeCell ref="D60:G60"/>
    <mergeCell ref="I62:K62"/>
    <mergeCell ref="D62:G62"/>
    <mergeCell ref="I64:K64"/>
    <mergeCell ref="D64:G64"/>
    <mergeCell ref="N67:Q67"/>
    <mergeCell ref="S67:U67"/>
    <mergeCell ref="L60:M64"/>
  </mergeCells>
  <phoneticPr fontId="16" type="noConversion"/>
  <pageMargins left="0.7" right="0.7" top="0.75" bottom="0.75" header="0.3" footer="0.3"/>
  <pageSetup orientation="portrait" horizontalDpi="4294967293" verticalDpi="0" r:id="rId1"/>
  <ignoredErrors>
    <ignoredError sqref="AD23 AC3:AC5 AC7 AC9 AC11 AC17 AC19 AC21 AC25 AC27 AC29 AC33 AC31:AC32 AC34:AC35 AC37:AC42 AC43:AC44 AC45:AC46 AC47:AC4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57D91-CD64-450E-A199-1B63EA6E7210}">
  <dimension ref="A1:R25"/>
  <sheetViews>
    <sheetView zoomScaleNormal="100" workbookViewId="0">
      <selection activeCell="Q7" sqref="Q7"/>
    </sheetView>
  </sheetViews>
  <sheetFormatPr baseColWidth="10" defaultColWidth="0" defaultRowHeight="15" x14ac:dyDescent="0.3"/>
  <cols>
    <col min="1" max="1" width="20.42578125" style="44" bestFit="1" customWidth="1"/>
    <col min="2" max="17" width="11.42578125" style="44" customWidth="1"/>
    <col min="18" max="18" width="4.5703125" style="44" customWidth="1"/>
    <col min="19" max="16384" width="11.42578125" style="44" hidden="1"/>
  </cols>
  <sheetData>
    <row r="1" spans="1:17" ht="20.25" customHeight="1" x14ac:dyDescent="0.3">
      <c r="A1" s="41"/>
      <c r="B1" s="42"/>
      <c r="C1" s="42"/>
      <c r="D1" s="43"/>
      <c r="E1" s="278" t="s">
        <v>362</v>
      </c>
      <c r="F1" s="279"/>
      <c r="G1" s="279"/>
      <c r="H1" s="279"/>
      <c r="I1" s="279"/>
      <c r="J1" s="279"/>
      <c r="K1" s="279"/>
      <c r="L1" s="279"/>
      <c r="M1" s="279"/>
      <c r="N1" s="279"/>
      <c r="O1" s="267" t="s">
        <v>10</v>
      </c>
      <c r="P1" s="268"/>
      <c r="Q1" s="269"/>
    </row>
    <row r="2" spans="1:17" ht="20.25" customHeight="1" thickBot="1" x14ac:dyDescent="0.35">
      <c r="A2" s="45"/>
      <c r="B2" s="46"/>
      <c r="C2" s="46"/>
      <c r="D2" s="47"/>
      <c r="E2" s="280"/>
      <c r="F2" s="281"/>
      <c r="G2" s="281"/>
      <c r="H2" s="281"/>
      <c r="I2" s="281"/>
      <c r="J2" s="281"/>
      <c r="K2" s="281"/>
      <c r="L2" s="281"/>
      <c r="M2" s="281"/>
      <c r="N2" s="281"/>
      <c r="O2" s="270"/>
      <c r="P2" s="271"/>
      <c r="Q2" s="272"/>
    </row>
    <row r="3" spans="1:17" ht="20.25" customHeight="1" thickBot="1" x14ac:dyDescent="0.35">
      <c r="A3" s="48"/>
      <c r="B3" s="49"/>
      <c r="C3" s="49"/>
      <c r="D3" s="50"/>
      <c r="E3" s="282"/>
      <c r="F3" s="283"/>
      <c r="G3" s="283"/>
      <c r="H3" s="283"/>
      <c r="I3" s="283"/>
      <c r="J3" s="283"/>
      <c r="K3" s="283"/>
      <c r="L3" s="283"/>
      <c r="M3" s="283"/>
      <c r="N3" s="283"/>
      <c r="O3" s="273" t="s">
        <v>364</v>
      </c>
      <c r="P3" s="274"/>
      <c r="Q3" s="275"/>
    </row>
    <row r="4" spans="1:17" ht="5.0999999999999996" customHeight="1" thickBot="1" x14ac:dyDescent="0.35"/>
    <row r="5" spans="1:17" ht="32.25" customHeight="1" x14ac:dyDescent="0.3">
      <c r="A5" s="57" t="s">
        <v>317</v>
      </c>
      <c r="B5" s="276" t="s">
        <v>363</v>
      </c>
      <c r="C5" s="276"/>
      <c r="D5" s="276"/>
      <c r="E5" s="276"/>
      <c r="F5" s="276"/>
      <c r="G5" s="276"/>
      <c r="H5" s="277" t="s">
        <v>318</v>
      </c>
      <c r="I5" s="277"/>
      <c r="J5" s="284" t="s">
        <v>373</v>
      </c>
      <c r="K5" s="285"/>
      <c r="L5" s="285"/>
      <c r="M5" s="285"/>
      <c r="N5" s="286"/>
      <c r="O5" s="277" t="s">
        <v>319</v>
      </c>
      <c r="P5" s="277"/>
      <c r="Q5" s="58" t="s">
        <v>369</v>
      </c>
    </row>
    <row r="6" spans="1:17" ht="32.25" customHeight="1" x14ac:dyDescent="0.3">
      <c r="A6" s="59" t="s">
        <v>316</v>
      </c>
      <c r="B6" s="287" t="s">
        <v>365</v>
      </c>
      <c r="C6" s="287"/>
      <c r="D6" s="287"/>
      <c r="E6" s="287"/>
      <c r="F6" s="287"/>
      <c r="G6" s="287"/>
      <c r="H6" s="288" t="s">
        <v>320</v>
      </c>
      <c r="I6" s="288"/>
      <c r="J6" s="291" t="s">
        <v>367</v>
      </c>
      <c r="K6" s="292"/>
      <c r="L6" s="292"/>
      <c r="M6" s="292"/>
      <c r="N6" s="293"/>
      <c r="O6" s="288" t="s">
        <v>321</v>
      </c>
      <c r="P6" s="288"/>
      <c r="Q6" s="60" t="s">
        <v>322</v>
      </c>
    </row>
    <row r="7" spans="1:17" ht="32.25" customHeight="1" thickBot="1" x14ac:dyDescent="0.35">
      <c r="A7" s="61" t="s">
        <v>5</v>
      </c>
      <c r="B7" s="289" t="s">
        <v>366</v>
      </c>
      <c r="C7" s="289"/>
      <c r="D7" s="289"/>
      <c r="E7" s="289"/>
      <c r="F7" s="289"/>
      <c r="G7" s="289"/>
      <c r="H7" s="290" t="s">
        <v>323</v>
      </c>
      <c r="I7" s="290"/>
      <c r="J7" s="294" t="s">
        <v>368</v>
      </c>
      <c r="K7" s="295"/>
      <c r="L7" s="295"/>
      <c r="M7" s="295"/>
      <c r="N7" s="296"/>
      <c r="O7" s="290" t="s">
        <v>324</v>
      </c>
      <c r="P7" s="290"/>
      <c r="Q7" s="75">
        <v>0.6</v>
      </c>
    </row>
    <row r="8" spans="1:17" ht="5.0999999999999996" customHeight="1" thickBot="1" x14ac:dyDescent="0.35"/>
    <row r="9" spans="1:17" ht="15.75" thickBot="1" x14ac:dyDescent="0.35">
      <c r="A9" s="303" t="s">
        <v>325</v>
      </c>
      <c r="B9" s="304"/>
      <c r="C9" s="304"/>
      <c r="D9" s="304"/>
      <c r="E9" s="304"/>
      <c r="F9" s="304"/>
      <c r="G9" s="304"/>
      <c r="H9" s="304"/>
      <c r="I9" s="304"/>
      <c r="J9" s="304"/>
      <c r="K9" s="304"/>
      <c r="L9" s="304"/>
      <c r="M9" s="304"/>
      <c r="N9" s="304"/>
      <c r="O9" s="304"/>
      <c r="P9" s="304"/>
      <c r="Q9" s="305"/>
    </row>
    <row r="10" spans="1:17" ht="5.0999999999999996" customHeight="1" thickBot="1" x14ac:dyDescent="0.35">
      <c r="A10" s="51"/>
      <c r="B10" s="51"/>
      <c r="C10" s="51"/>
      <c r="D10" s="51"/>
      <c r="E10" s="51"/>
      <c r="F10" s="51"/>
      <c r="G10" s="51"/>
      <c r="H10" s="51"/>
      <c r="I10" s="51"/>
      <c r="J10" s="51"/>
      <c r="K10" s="51"/>
      <c r="L10" s="51"/>
      <c r="M10" s="51"/>
      <c r="N10" s="51"/>
      <c r="O10" s="51"/>
      <c r="P10" s="51"/>
      <c r="Q10" s="52"/>
    </row>
    <row r="11" spans="1:17" ht="15.75" thickBot="1" x14ac:dyDescent="0.35">
      <c r="A11" s="306" t="s">
        <v>326</v>
      </c>
      <c r="B11" s="307"/>
      <c r="C11" s="307"/>
      <c r="D11" s="79" t="s">
        <v>329</v>
      </c>
      <c r="E11" s="79" t="s">
        <v>330</v>
      </c>
      <c r="F11" s="79" t="s">
        <v>331</v>
      </c>
      <c r="G11" s="79" t="s">
        <v>332</v>
      </c>
      <c r="H11" s="79" t="s">
        <v>333</v>
      </c>
      <c r="I11" s="79" t="s">
        <v>334</v>
      </c>
      <c r="J11" s="79" t="s">
        <v>372</v>
      </c>
      <c r="K11" s="79" t="s">
        <v>335</v>
      </c>
      <c r="L11" s="79" t="s">
        <v>336</v>
      </c>
      <c r="M11" s="79" t="s">
        <v>337</v>
      </c>
      <c r="N11" s="79" t="s">
        <v>338</v>
      </c>
      <c r="O11" s="79" t="s">
        <v>339</v>
      </c>
      <c r="P11" s="79" t="s">
        <v>340</v>
      </c>
      <c r="Q11" s="80" t="s">
        <v>372</v>
      </c>
    </row>
    <row r="12" spans="1:17" ht="15.95" customHeight="1" x14ac:dyDescent="0.3">
      <c r="A12" s="308" t="s">
        <v>370</v>
      </c>
      <c r="B12" s="309"/>
      <c r="C12" s="309"/>
      <c r="D12" s="76">
        <f>Seguimiento!C51</f>
        <v>0</v>
      </c>
      <c r="E12" s="77">
        <f>Seguimiento!E51</f>
        <v>2</v>
      </c>
      <c r="F12" s="78">
        <f>Seguimiento!G51</f>
        <v>3</v>
      </c>
      <c r="G12" s="78">
        <f>Seguimiento!I51</f>
        <v>10</v>
      </c>
      <c r="H12" s="77">
        <f>Seguimiento!K51</f>
        <v>7</v>
      </c>
      <c r="I12" s="77">
        <f>Seguimiento!M51</f>
        <v>15</v>
      </c>
      <c r="J12" s="77">
        <f>SUM(D12:I12)</f>
        <v>37</v>
      </c>
      <c r="K12" s="76">
        <f>Seguimiento!O51</f>
        <v>19</v>
      </c>
      <c r="L12" s="76">
        <f>Seguimiento!Q51</f>
        <v>22</v>
      </c>
      <c r="M12" s="76">
        <f>Seguimiento!S51</f>
        <v>17</v>
      </c>
      <c r="N12" s="76">
        <f>Seguimiento!U51</f>
        <v>25</v>
      </c>
      <c r="O12" s="76">
        <f>Seguimiento!W51</f>
        <v>14</v>
      </c>
      <c r="P12" s="76">
        <f>Seguimiento!Y51</f>
        <v>6</v>
      </c>
      <c r="Q12" s="82">
        <f>SUM(K12:P12)</f>
        <v>103</v>
      </c>
    </row>
    <row r="13" spans="1:17" ht="15.95" customHeight="1" x14ac:dyDescent="0.3">
      <c r="A13" s="310" t="s">
        <v>371</v>
      </c>
      <c r="B13" s="311"/>
      <c r="C13" s="311"/>
      <c r="D13" s="62">
        <f>Seguimiento!D51</f>
        <v>0</v>
      </c>
      <c r="E13" s="63">
        <f>Seguimiento!F51</f>
        <v>2</v>
      </c>
      <c r="F13" s="64">
        <f>Seguimiento!H51</f>
        <v>2</v>
      </c>
      <c r="G13" s="64">
        <f>Seguimiento!J51</f>
        <v>10</v>
      </c>
      <c r="H13" s="63">
        <f>Seguimiento!L51</f>
        <v>6</v>
      </c>
      <c r="I13" s="63">
        <f>Seguimiento!N51</f>
        <v>14</v>
      </c>
      <c r="J13" s="63">
        <f>SUM(D13:I13)</f>
        <v>34</v>
      </c>
      <c r="K13" s="62">
        <f>Seguimiento!P51</f>
        <v>7</v>
      </c>
      <c r="L13" s="62">
        <f>Seguimiento!R51</f>
        <v>5</v>
      </c>
      <c r="M13" s="62">
        <f>Seguimiento!T51</f>
        <v>0</v>
      </c>
      <c r="N13" s="62">
        <f>Seguimiento!V51</f>
        <v>0</v>
      </c>
      <c r="O13" s="62">
        <f>Seguimiento!X51</f>
        <v>0</v>
      </c>
      <c r="P13" s="62">
        <f>Seguimiento!Z51</f>
        <v>0</v>
      </c>
      <c r="Q13" s="83">
        <f>SUM(K13:P13)</f>
        <v>12</v>
      </c>
    </row>
    <row r="14" spans="1:17" ht="15.75" thickBot="1" x14ac:dyDescent="0.35">
      <c r="A14" s="312" t="s">
        <v>378</v>
      </c>
      <c r="B14" s="313"/>
      <c r="C14" s="313"/>
      <c r="D14" s="65">
        <f>Seguimiento!C52</f>
        <v>0</v>
      </c>
      <c r="E14" s="65">
        <f>Seguimiento!E52</f>
        <v>1</v>
      </c>
      <c r="F14" s="65">
        <f>Seguimiento!G52</f>
        <v>0.66666666666666674</v>
      </c>
      <c r="G14" s="65">
        <f>Seguimiento!I52</f>
        <v>1</v>
      </c>
      <c r="H14" s="65">
        <f>Seguimiento!K52</f>
        <v>0.8571428571428571</v>
      </c>
      <c r="I14" s="65">
        <f>Seguimiento!M52</f>
        <v>0.93333333333333324</v>
      </c>
      <c r="J14" s="171">
        <f>((J13/J12)*100)/100</f>
        <v>0.91891891891891897</v>
      </c>
      <c r="K14" s="66">
        <f>Seguimiento!O52</f>
        <v>0.36842105263157898</v>
      </c>
      <c r="L14" s="66">
        <f>Seguimiento!Q52</f>
        <v>0.22727272727272727</v>
      </c>
      <c r="M14" s="66">
        <f>Seguimiento!S52</f>
        <v>0</v>
      </c>
      <c r="N14" s="66">
        <f>Seguimiento!U52</f>
        <v>0</v>
      </c>
      <c r="O14" s="66">
        <f>Seguimiento!W52</f>
        <v>0</v>
      </c>
      <c r="P14" s="66">
        <f>Seguimiento!Y52</f>
        <v>0</v>
      </c>
      <c r="Q14" s="172">
        <f>((Q13/Q12)*100)/100</f>
        <v>0.11650485436893204</v>
      </c>
    </row>
    <row r="15" spans="1:17" ht="5.0999999999999996" customHeight="1" thickBot="1" x14ac:dyDescent="0.35">
      <c r="A15" s="301"/>
      <c r="B15" s="301"/>
      <c r="C15" s="301"/>
      <c r="D15" s="301"/>
      <c r="E15" s="301"/>
      <c r="F15" s="301"/>
      <c r="G15" s="301"/>
      <c r="H15" s="301"/>
      <c r="I15" s="301"/>
      <c r="J15" s="301"/>
      <c r="K15" s="301"/>
      <c r="L15" s="301"/>
      <c r="M15" s="301"/>
      <c r="N15" s="301"/>
      <c r="O15" s="301"/>
      <c r="P15" s="301"/>
      <c r="Q15" s="301"/>
    </row>
    <row r="16" spans="1:17" ht="15.75" thickBot="1" x14ac:dyDescent="0.35">
      <c r="A16" s="314" t="s">
        <v>327</v>
      </c>
      <c r="B16" s="315"/>
      <c r="C16" s="315"/>
      <c r="D16" s="53"/>
      <c r="E16" s="53"/>
      <c r="F16" s="54"/>
      <c r="G16" s="54"/>
      <c r="H16" s="54"/>
      <c r="I16" s="54"/>
      <c r="J16" s="54"/>
      <c r="K16" s="54"/>
      <c r="L16" s="54"/>
      <c r="M16" s="54"/>
      <c r="N16" s="54"/>
      <c r="O16" s="54"/>
      <c r="P16" s="54"/>
      <c r="Q16" s="55"/>
    </row>
    <row r="17" spans="1:17" ht="28.5" customHeight="1" thickBot="1" x14ac:dyDescent="0.35">
      <c r="A17" s="81"/>
      <c r="B17" s="84"/>
      <c r="C17" s="85"/>
      <c r="D17" s="67"/>
      <c r="E17" s="56"/>
      <c r="F17" s="56"/>
      <c r="G17" s="56"/>
      <c r="H17" s="56"/>
      <c r="I17" s="56"/>
      <c r="J17" s="68"/>
      <c r="K17" s="316">
        <v>25</v>
      </c>
      <c r="L17" s="317"/>
      <c r="M17" s="317"/>
      <c r="N17" s="317"/>
      <c r="O17" s="317"/>
      <c r="P17" s="317"/>
      <c r="Q17" s="318"/>
    </row>
    <row r="18" spans="1:17" ht="28.5" customHeight="1" x14ac:dyDescent="0.3">
      <c r="A18" s="325" t="s">
        <v>374</v>
      </c>
      <c r="B18" s="327">
        <v>1</v>
      </c>
      <c r="C18" s="328"/>
      <c r="D18" s="69"/>
      <c r="E18" s="70"/>
      <c r="F18" s="70"/>
      <c r="G18" s="70"/>
      <c r="H18" s="70"/>
      <c r="I18" s="70"/>
      <c r="J18" s="71"/>
      <c r="K18" s="319"/>
      <c r="L18" s="320"/>
      <c r="M18" s="320"/>
      <c r="N18" s="320"/>
      <c r="O18" s="320"/>
      <c r="P18" s="320"/>
      <c r="Q18" s="321"/>
    </row>
    <row r="19" spans="1:17" ht="28.5" customHeight="1" x14ac:dyDescent="0.3">
      <c r="A19" s="326"/>
      <c r="B19" s="329"/>
      <c r="C19" s="330"/>
      <c r="D19" s="69"/>
      <c r="E19" s="70"/>
      <c r="F19" s="70"/>
      <c r="G19" s="70"/>
      <c r="H19" s="70"/>
      <c r="I19" s="70"/>
      <c r="J19" s="71"/>
      <c r="K19" s="319"/>
      <c r="L19" s="320"/>
      <c r="M19" s="320"/>
      <c r="N19" s="320"/>
      <c r="O19" s="320"/>
      <c r="P19" s="320"/>
      <c r="Q19" s="321"/>
    </row>
    <row r="20" spans="1:17" ht="28.5" customHeight="1" x14ac:dyDescent="0.3">
      <c r="A20" s="173" t="s">
        <v>375</v>
      </c>
      <c r="B20" s="175">
        <v>0.5</v>
      </c>
      <c r="C20" s="176">
        <f>((B20*J14)*100)/100</f>
        <v>0.45945945945945948</v>
      </c>
      <c r="D20" s="69"/>
      <c r="E20" s="70"/>
      <c r="F20" s="70"/>
      <c r="G20" s="70"/>
      <c r="H20" s="70"/>
      <c r="I20" s="70"/>
      <c r="J20" s="71"/>
      <c r="K20" s="319"/>
      <c r="L20" s="320"/>
      <c r="M20" s="320"/>
      <c r="N20" s="320"/>
      <c r="O20" s="320"/>
      <c r="P20" s="320"/>
      <c r="Q20" s="321"/>
    </row>
    <row r="21" spans="1:17" ht="28.5" customHeight="1" x14ac:dyDescent="0.3">
      <c r="A21" s="173" t="s">
        <v>376</v>
      </c>
      <c r="B21" s="175">
        <v>0.5</v>
      </c>
      <c r="C21" s="176">
        <f>((B21*Q14)*100)/100</f>
        <v>5.8252427184466021E-2</v>
      </c>
      <c r="D21" s="69"/>
      <c r="E21" s="70"/>
      <c r="F21" s="70"/>
      <c r="G21" s="70"/>
      <c r="H21" s="70"/>
      <c r="I21" s="70"/>
      <c r="J21" s="71"/>
      <c r="K21" s="319"/>
      <c r="L21" s="320"/>
      <c r="M21" s="320"/>
      <c r="N21" s="320"/>
      <c r="O21" s="320"/>
      <c r="P21" s="320"/>
      <c r="Q21" s="321"/>
    </row>
    <row r="22" spans="1:17" ht="24.95" customHeight="1" thickBot="1" x14ac:dyDescent="0.35">
      <c r="A22" s="174" t="s">
        <v>379</v>
      </c>
      <c r="B22" s="343"/>
      <c r="C22" s="344"/>
      <c r="D22" s="72"/>
      <c r="E22" s="73"/>
      <c r="F22" s="73"/>
      <c r="G22" s="73"/>
      <c r="H22" s="73"/>
      <c r="I22" s="73"/>
      <c r="J22" s="74"/>
      <c r="K22" s="319"/>
      <c r="L22" s="320"/>
      <c r="M22" s="320"/>
      <c r="N22" s="320"/>
      <c r="O22" s="320"/>
      <c r="P22" s="320"/>
      <c r="Q22" s="321"/>
    </row>
    <row r="23" spans="1:17" ht="24.95" customHeight="1" thickBot="1" x14ac:dyDescent="0.35">
      <c r="A23" s="337" t="s">
        <v>377</v>
      </c>
      <c r="B23" s="338"/>
      <c r="C23" s="339"/>
      <c r="D23" s="322" t="s">
        <v>328</v>
      </c>
      <c r="E23" s="323"/>
      <c r="F23" s="323"/>
      <c r="G23" s="323"/>
      <c r="H23" s="323"/>
      <c r="I23" s="323"/>
      <c r="J23" s="324"/>
      <c r="K23" s="322" t="s">
        <v>328</v>
      </c>
      <c r="L23" s="323"/>
      <c r="M23" s="323"/>
      <c r="N23" s="323"/>
      <c r="O23" s="323"/>
      <c r="P23" s="323"/>
      <c r="Q23" s="324"/>
    </row>
    <row r="24" spans="1:17" ht="38.25" customHeight="1" x14ac:dyDescent="0.3">
      <c r="A24" s="337"/>
      <c r="B24" s="338"/>
      <c r="C24" s="339"/>
      <c r="D24" s="331" t="s">
        <v>380</v>
      </c>
      <c r="E24" s="332"/>
      <c r="F24" s="332"/>
      <c r="G24" s="332"/>
      <c r="H24" s="332"/>
      <c r="I24" s="332"/>
      <c r="J24" s="333"/>
      <c r="K24" s="297"/>
      <c r="L24" s="298"/>
      <c r="M24" s="298"/>
      <c r="N24" s="298"/>
      <c r="O24" s="298"/>
      <c r="P24" s="298"/>
      <c r="Q24" s="299"/>
    </row>
    <row r="25" spans="1:17" ht="38.25" customHeight="1" thickBot="1" x14ac:dyDescent="0.35">
      <c r="A25" s="340"/>
      <c r="B25" s="341"/>
      <c r="C25" s="342"/>
      <c r="D25" s="334"/>
      <c r="E25" s="335"/>
      <c r="F25" s="335"/>
      <c r="G25" s="335"/>
      <c r="H25" s="335"/>
      <c r="I25" s="335"/>
      <c r="J25" s="336"/>
      <c r="K25" s="300"/>
      <c r="L25" s="301"/>
      <c r="M25" s="301"/>
      <c r="N25" s="301"/>
      <c r="O25" s="301"/>
      <c r="P25" s="301"/>
      <c r="Q25" s="302"/>
    </row>
  </sheetData>
  <mergeCells count="31">
    <mergeCell ref="K24:Q25"/>
    <mergeCell ref="A9:Q9"/>
    <mergeCell ref="A11:C11"/>
    <mergeCell ref="A12:C12"/>
    <mergeCell ref="A13:C13"/>
    <mergeCell ref="A14:C14"/>
    <mergeCell ref="A16:C16"/>
    <mergeCell ref="A15:Q15"/>
    <mergeCell ref="K17:Q22"/>
    <mergeCell ref="K23:Q23"/>
    <mergeCell ref="A18:A19"/>
    <mergeCell ref="B18:C19"/>
    <mergeCell ref="D23:J23"/>
    <mergeCell ref="D24:J25"/>
    <mergeCell ref="A23:C25"/>
    <mergeCell ref="B22:C22"/>
    <mergeCell ref="B6:G6"/>
    <mergeCell ref="H6:I6"/>
    <mergeCell ref="O6:P6"/>
    <mergeCell ref="B7:G7"/>
    <mergeCell ref="H7:I7"/>
    <mergeCell ref="O7:P7"/>
    <mergeCell ref="J6:N6"/>
    <mergeCell ref="J7:N7"/>
    <mergeCell ref="O1:Q2"/>
    <mergeCell ref="O3:Q3"/>
    <mergeCell ref="B5:G5"/>
    <mergeCell ref="H5:I5"/>
    <mergeCell ref="O5:P5"/>
    <mergeCell ref="E1:N3"/>
    <mergeCell ref="J5:N5"/>
  </mergeCells>
  <pageMargins left="0.7" right="0.7" top="0.75" bottom="0.75" header="0.3" footer="0.3"/>
  <pageSetup orientation="portrait"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62848-CC85-4C2C-961E-150E524BC247}">
  <dimension ref="A1:B24"/>
  <sheetViews>
    <sheetView workbookViewId="0">
      <selection activeCell="B7" sqref="B7:B18"/>
    </sheetView>
  </sheetViews>
  <sheetFormatPr baseColWidth="10" defaultRowHeight="15" x14ac:dyDescent="0.25"/>
  <cols>
    <col min="1" max="1" width="32.42578125" style="8" bestFit="1" customWidth="1"/>
    <col min="2" max="2" width="22.42578125" bestFit="1" customWidth="1"/>
  </cols>
  <sheetData>
    <row r="1" spans="1:2" x14ac:dyDescent="0.25">
      <c r="A1" s="8" t="s">
        <v>38</v>
      </c>
      <c r="B1" s="8" t="s">
        <v>62</v>
      </c>
    </row>
    <row r="2" spans="1:2" x14ac:dyDescent="0.25">
      <c r="A2" s="8" t="s">
        <v>39</v>
      </c>
      <c r="B2" s="8" t="s">
        <v>63</v>
      </c>
    </row>
    <row r="3" spans="1:2" x14ac:dyDescent="0.25">
      <c r="A3" s="8" t="s">
        <v>40</v>
      </c>
    </row>
    <row r="4" spans="1:2" x14ac:dyDescent="0.25">
      <c r="A4" s="8" t="s">
        <v>41</v>
      </c>
      <c r="B4" s="8" t="s">
        <v>64</v>
      </c>
    </row>
    <row r="5" spans="1:2" x14ac:dyDescent="0.25">
      <c r="A5" s="8" t="s">
        <v>42</v>
      </c>
      <c r="B5" s="8" t="s">
        <v>65</v>
      </c>
    </row>
    <row r="6" spans="1:2" x14ac:dyDescent="0.25">
      <c r="A6" s="8" t="s">
        <v>43</v>
      </c>
    </row>
    <row r="7" spans="1:2" x14ac:dyDescent="0.25">
      <c r="A7" s="8" t="s">
        <v>44</v>
      </c>
      <c r="B7" s="8" t="s">
        <v>66</v>
      </c>
    </row>
    <row r="8" spans="1:2" x14ac:dyDescent="0.25">
      <c r="A8" s="8" t="s">
        <v>45</v>
      </c>
      <c r="B8" s="8" t="s">
        <v>67</v>
      </c>
    </row>
    <row r="9" spans="1:2" x14ac:dyDescent="0.25">
      <c r="A9" s="8" t="s">
        <v>46</v>
      </c>
      <c r="B9" s="8" t="s">
        <v>68</v>
      </c>
    </row>
    <row r="10" spans="1:2" x14ac:dyDescent="0.25">
      <c r="A10" s="8" t="s">
        <v>47</v>
      </c>
      <c r="B10" s="8" t="s">
        <v>69</v>
      </c>
    </row>
    <row r="11" spans="1:2" x14ac:dyDescent="0.25">
      <c r="A11" s="8" t="s">
        <v>48</v>
      </c>
      <c r="B11" s="8" t="s">
        <v>70</v>
      </c>
    </row>
    <row r="12" spans="1:2" x14ac:dyDescent="0.25">
      <c r="A12" s="8" t="s">
        <v>37</v>
      </c>
      <c r="B12" s="8" t="s">
        <v>71</v>
      </c>
    </row>
    <row r="13" spans="1:2" x14ac:dyDescent="0.25">
      <c r="A13" s="8" t="s">
        <v>49</v>
      </c>
      <c r="B13" s="8" t="s">
        <v>72</v>
      </c>
    </row>
    <row r="14" spans="1:2" x14ac:dyDescent="0.25">
      <c r="A14" s="8" t="s">
        <v>50</v>
      </c>
      <c r="B14" s="8" t="s">
        <v>73</v>
      </c>
    </row>
    <row r="15" spans="1:2" x14ac:dyDescent="0.25">
      <c r="A15" s="8" t="s">
        <v>51</v>
      </c>
      <c r="B15" s="8" t="s">
        <v>74</v>
      </c>
    </row>
    <row r="16" spans="1:2" x14ac:dyDescent="0.25">
      <c r="A16" s="8" t="s">
        <v>52</v>
      </c>
      <c r="B16" s="8" t="s">
        <v>75</v>
      </c>
    </row>
    <row r="17" spans="1:2" x14ac:dyDescent="0.25">
      <c r="A17" s="8" t="s">
        <v>53</v>
      </c>
      <c r="B17" s="8" t="s">
        <v>76</v>
      </c>
    </row>
    <row r="18" spans="1:2" x14ac:dyDescent="0.25">
      <c r="A18" s="8" t="s">
        <v>54</v>
      </c>
      <c r="B18" s="8" t="s">
        <v>77</v>
      </c>
    </row>
    <row r="19" spans="1:2" x14ac:dyDescent="0.25">
      <c r="A19" s="8" t="s">
        <v>55</v>
      </c>
    </row>
    <row r="20" spans="1:2" x14ac:dyDescent="0.25">
      <c r="A20" s="8" t="s">
        <v>56</v>
      </c>
    </row>
    <row r="21" spans="1:2" x14ac:dyDescent="0.25">
      <c r="A21" s="8" t="s">
        <v>57</v>
      </c>
    </row>
    <row r="22" spans="1:2" x14ac:dyDescent="0.25">
      <c r="A22" s="8" t="s">
        <v>58</v>
      </c>
    </row>
    <row r="23" spans="1:2" x14ac:dyDescent="0.25">
      <c r="A23" s="8" t="s">
        <v>59</v>
      </c>
    </row>
    <row r="24" spans="1:2" x14ac:dyDescent="0.25">
      <c r="A24" s="8"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Inicio</vt:lpstr>
      <vt:lpstr>Estrategia</vt:lpstr>
      <vt:lpstr>Plan_acción</vt:lpstr>
      <vt:lpstr>Seguimiento</vt:lpstr>
      <vt:lpstr>Indicador 1</vt:lpstr>
      <vt:lpstr>Listas</vt:lpstr>
      <vt:lpstr>Inicio!Área_de_impresión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Yeimmy Alexandra Ortega Ardila</dc:creator>
  <cp:lastModifiedBy>Yeimmy Alexandra Ortega Ardila</cp:lastModifiedBy>
  <dcterms:created xsi:type="dcterms:W3CDTF">2022-01-27T14:13:37Z</dcterms:created>
  <dcterms:modified xsi:type="dcterms:W3CDTF">2024-09-19T20:50:22Z</dcterms:modified>
</cp:coreProperties>
</file>